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3.185.238\ohtaki\www\table-tennis-jpn\20260325AJsembatsu\Document\"/>
    </mc:Choice>
  </mc:AlternateContent>
  <xr:revisionPtr revIDLastSave="0" documentId="13_ncr:1_{DC08C35B-7A7E-4192-B0FE-6444C5148859}" xr6:coauthVersionLast="47" xr6:coauthVersionMax="47" xr10:uidLastSave="{00000000-0000-0000-0000-000000000000}"/>
  <bookViews>
    <workbookView xWindow="-120" yWindow="-120" windowWidth="38640" windowHeight="15720" activeTab="2" xr2:uid="{3896D4E8-B113-4138-8090-1D98074CDED4}"/>
  </bookViews>
  <sheets>
    <sheet name="リスト" sheetId="5" r:id="rId1"/>
    <sheet name="入力(学校情報)" sheetId="1" r:id="rId2"/>
    <sheet name="入力(監督・選手)" sheetId="4" r:id="rId3"/>
    <sheet name="学校対抗" sheetId="2" r:id="rId4"/>
    <sheet name="シングルス" sheetId="3" r:id="rId5"/>
  </sheets>
  <definedNames>
    <definedName name="JTTA_IDシングルス">'入力(監督・選手)'!$D$28</definedName>
    <definedName name="JTTA_ID監督">'入力(監督・選手)'!$D$13</definedName>
    <definedName name="_xlnm.Print_Area" localSheetId="4">シングルス!$A$1:$R$29</definedName>
    <definedName name="_xlnm.Print_Area" localSheetId="3">学校対抗!$A$1:$S$36</definedName>
    <definedName name="_xlnm.Print_Area" localSheetId="1">'入力(学校情報)'!$B:$H</definedName>
    <definedName name="_xlnm.Print_Area" localSheetId="2">'入力(監督・選手)'!$B:$J</definedName>
    <definedName name="正式学校名" localSheetId="2">'入力(監督・選手)'!#REF!</definedName>
    <definedName name="正式学校名">'入力(学校情報)'!$F$12</definedName>
    <definedName name="男女シングルス">シングルス!$D$4</definedName>
    <definedName name="男女学校対抗">学校対抗!$D$4</definedName>
    <definedName name="入力シート">'入力(監督・選手)'!$B$1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3" l="1"/>
  <c r="L30" i="4" l="1"/>
  <c r="L29" i="4"/>
  <c r="L21" i="4"/>
  <c r="L13" i="4" l="1"/>
  <c r="B15" i="2"/>
  <c r="S14" i="4"/>
  <c r="S15" i="4"/>
  <c r="S16" i="4"/>
  <c r="S17" i="4"/>
  <c r="S18" i="4"/>
  <c r="S19" i="4"/>
  <c r="S20" i="4"/>
  <c r="S21" i="4"/>
  <c r="S28" i="4"/>
  <c r="S30" i="4"/>
  <c r="F29" i="1"/>
  <c r="Q22" i="3"/>
  <c r="Q21" i="3"/>
  <c r="R22" i="2"/>
  <c r="R26" i="2"/>
  <c r="R27" i="2"/>
  <c r="R28" i="2"/>
  <c r="R20" i="2"/>
  <c r="R21" i="2"/>
  <c r="R23" i="2"/>
  <c r="R24" i="2"/>
  <c r="R25" i="2"/>
  <c r="U14" i="4"/>
  <c r="U15" i="4"/>
  <c r="U16" i="4"/>
  <c r="U17" i="4"/>
  <c r="U18" i="4"/>
  <c r="U19" i="4"/>
  <c r="U20" i="4"/>
  <c r="Q14" i="4"/>
  <c r="E21" i="2"/>
  <c r="E22" i="2"/>
  <c r="E23" i="2"/>
  <c r="E24" i="2"/>
  <c r="E25" i="2"/>
  <c r="E26" i="2"/>
  <c r="E27" i="2"/>
  <c r="E20" i="2"/>
  <c r="J19" i="3"/>
  <c r="I26" i="3"/>
  <c r="J32" i="2"/>
  <c r="G28" i="1"/>
  <c r="G12" i="1"/>
  <c r="I6" i="5"/>
  <c r="K28" i="3"/>
  <c r="D28" i="3"/>
  <c r="L35" i="2"/>
  <c r="I7" i="3"/>
  <c r="J7" i="2"/>
  <c r="F7" i="5"/>
  <c r="E26" i="1"/>
  <c r="E27" i="1"/>
  <c r="G26" i="1"/>
  <c r="G14" i="1"/>
  <c r="G24" i="1"/>
  <c r="E13" i="4"/>
  <c r="V13" i="4" s="1"/>
  <c r="R14" i="4"/>
  <c r="Q30" i="4"/>
  <c r="Q28" i="4"/>
  <c r="P28" i="4"/>
  <c r="P29" i="4"/>
  <c r="P30" i="4"/>
  <c r="O28" i="4"/>
  <c r="O29" i="4"/>
  <c r="T28" i="4"/>
  <c r="R28" i="4"/>
  <c r="T14" i="4"/>
  <c r="T15" i="4"/>
  <c r="T16" i="4"/>
  <c r="T17" i="4"/>
  <c r="T18" i="4"/>
  <c r="T19" i="4"/>
  <c r="T20" i="4"/>
  <c r="T21" i="4"/>
  <c r="R15" i="4"/>
  <c r="R16" i="4"/>
  <c r="R17" i="4"/>
  <c r="R18" i="4"/>
  <c r="R19" i="4"/>
  <c r="R20" i="4"/>
  <c r="R21" i="4"/>
  <c r="Q13" i="4"/>
  <c r="Q15" i="4"/>
  <c r="Q16" i="4"/>
  <c r="Q17" i="4"/>
  <c r="Q18" i="4"/>
  <c r="Q19" i="4"/>
  <c r="Q20" i="4"/>
  <c r="Q21" i="4"/>
  <c r="P14" i="4"/>
  <c r="P15" i="4"/>
  <c r="P16" i="4"/>
  <c r="P17" i="4"/>
  <c r="P18" i="4"/>
  <c r="P19" i="4"/>
  <c r="P20" i="4"/>
  <c r="P21" i="4"/>
  <c r="O13" i="4"/>
  <c r="O14" i="4"/>
  <c r="O15" i="4"/>
  <c r="O16" i="4"/>
  <c r="O17" i="4"/>
  <c r="O18" i="4"/>
  <c r="O19" i="4"/>
  <c r="O20" i="4"/>
  <c r="O21" i="4"/>
  <c r="G25" i="1"/>
  <c r="G22" i="1"/>
  <c r="G21" i="1"/>
  <c r="G20" i="1"/>
  <c r="G19" i="1"/>
  <c r="G18" i="1"/>
  <c r="G16" i="1"/>
  <c r="G15" i="1"/>
  <c r="G10" i="1"/>
  <c r="G9" i="1"/>
  <c r="G17" i="1"/>
  <c r="AB18" i="4"/>
  <c r="AB15" i="4"/>
  <c r="AB17" i="4"/>
  <c r="AB16" i="4"/>
  <c r="AB14" i="4"/>
  <c r="V18" i="4" l="1"/>
  <c r="L18" i="4" s="1"/>
  <c r="V20" i="4"/>
  <c r="L20" i="4" s="1"/>
  <c r="V16" i="4"/>
  <c r="L16" i="4" s="1"/>
  <c r="V17" i="4"/>
  <c r="L17" i="4" s="1"/>
  <c r="V19" i="4"/>
  <c r="L19" i="4" s="1"/>
  <c r="V15" i="4"/>
  <c r="L15" i="4" s="1"/>
  <c r="V14" i="4"/>
  <c r="L14" i="4" s="1"/>
  <c r="V30" i="4"/>
  <c r="V29" i="4"/>
  <c r="V28" i="4"/>
  <c r="L28" i="4" s="1"/>
  <c r="V21" i="4"/>
  <c r="O7" i="3"/>
  <c r="G21" i="3"/>
  <c r="I22" i="3"/>
  <c r="I21" i="3"/>
  <c r="F19" i="3"/>
  <c r="J18" i="3"/>
  <c r="D13" i="3"/>
  <c r="D12" i="3"/>
  <c r="D11" i="3"/>
  <c r="D10" i="3"/>
  <c r="P21" i="2"/>
  <c r="P22" i="2"/>
  <c r="P23" i="2"/>
  <c r="P24" i="2"/>
  <c r="P25" i="2"/>
  <c r="P26" i="2"/>
  <c r="P27" i="2"/>
  <c r="P28" i="2"/>
  <c r="J21" i="2"/>
  <c r="J22" i="2"/>
  <c r="J23" i="2"/>
  <c r="J24" i="2"/>
  <c r="J25" i="2"/>
  <c r="J26" i="2"/>
  <c r="J27" i="2"/>
  <c r="J28" i="2"/>
  <c r="H21" i="2"/>
  <c r="H22" i="2"/>
  <c r="H23" i="2"/>
  <c r="H24" i="2"/>
  <c r="H25" i="2"/>
  <c r="H26" i="2"/>
  <c r="H27" i="2"/>
  <c r="H28" i="2"/>
  <c r="K15" i="2"/>
  <c r="K14" i="2"/>
  <c r="D13" i="2"/>
  <c r="D12" i="2"/>
  <c r="D11" i="2"/>
  <c r="D10" i="2"/>
  <c r="D8" i="3"/>
  <c r="D7" i="3"/>
  <c r="D6" i="3"/>
  <c r="D4" i="3"/>
  <c r="D4" i="2"/>
  <c r="D35" i="2"/>
  <c r="AB20" i="4"/>
  <c r="AB19" i="4"/>
  <c r="F25" i="2"/>
  <c r="F20" i="2"/>
  <c r="F26" i="2"/>
  <c r="F23" i="2"/>
  <c r="F27" i="2"/>
  <c r="F22" i="2"/>
  <c r="E21" i="3"/>
  <c r="F24" i="2"/>
  <c r="F21" i="2"/>
  <c r="E22" i="3"/>
  <c r="AB21" i="4"/>
  <c r="F28" i="2"/>
  <c r="E6" i="5" l="1"/>
  <c r="E7" i="5"/>
  <c r="L26" i="1"/>
  <c r="K26" i="1"/>
  <c r="L24" i="1"/>
  <c r="K24" i="1"/>
  <c r="Q7" i="2"/>
  <c r="M26" i="1" l="1"/>
  <c r="D15" i="2" s="1"/>
  <c r="M24" i="1"/>
  <c r="Y30" i="4"/>
  <c r="X30" i="4"/>
  <c r="Y29" i="4"/>
  <c r="X29" i="4"/>
  <c r="Y28" i="4"/>
  <c r="X28" i="4"/>
  <c r="Y21" i="4"/>
  <c r="X21" i="4"/>
  <c r="Y20" i="4"/>
  <c r="X20" i="4"/>
  <c r="Y19" i="4"/>
  <c r="X19" i="4"/>
  <c r="Y18" i="4"/>
  <c r="X18" i="4"/>
  <c r="Y17" i="4"/>
  <c r="X17" i="4"/>
  <c r="Y16" i="4"/>
  <c r="X16" i="4"/>
  <c r="Y15" i="4"/>
  <c r="X15" i="4"/>
  <c r="Y14" i="4"/>
  <c r="X14" i="4"/>
  <c r="Y13" i="4"/>
  <c r="X13" i="4"/>
  <c r="H15" i="2"/>
  <c r="D7" i="2"/>
  <c r="D6" i="2"/>
  <c r="D8" i="2"/>
  <c r="D18" i="3" l="1"/>
  <c r="D14" i="2"/>
  <c r="Z28" i="4"/>
  <c r="D21" i="3" s="1"/>
  <c r="Z30" i="4"/>
  <c r="D22" i="3" s="1"/>
  <c r="Z14" i="4"/>
  <c r="D21" i="2" s="1"/>
  <c r="Z18" i="4"/>
  <c r="D25" i="2" s="1"/>
  <c r="Z13" i="4"/>
  <c r="D20" i="2" s="1"/>
  <c r="Z29" i="4"/>
  <c r="D19" i="3" s="1"/>
  <c r="Z15" i="4"/>
  <c r="D22" i="2" s="1"/>
  <c r="Z17" i="4"/>
  <c r="D24" i="2" s="1"/>
  <c r="Z19" i="4"/>
  <c r="D26" i="2" s="1"/>
  <c r="Z21" i="4"/>
  <c r="D28" i="2" s="1"/>
  <c r="Z16" i="4"/>
  <c r="D23" i="2" s="1"/>
  <c r="Z20" i="4"/>
  <c r="D27" i="2" s="1"/>
</calcChain>
</file>

<file path=xl/sharedStrings.xml><?xml version="1.0" encoding="utf-8"?>
<sst xmlns="http://schemas.openxmlformats.org/spreadsheetml/2006/main" count="431" uniqueCount="205">
  <si>
    <t>ブロック名</t>
    <rPh sb="4" eb="5">
      <t>メイ</t>
    </rPh>
    <phoneticPr fontId="5"/>
  </si>
  <si>
    <t>正式学校名</t>
    <rPh sb="0" eb="2">
      <t>セイシキ</t>
    </rPh>
    <rPh sb="2" eb="5">
      <t>ガッコウメイ</t>
    </rPh>
    <phoneticPr fontId="5"/>
  </si>
  <si>
    <t>都道府県名</t>
    <rPh sb="0" eb="4">
      <t>トドウフケン</t>
    </rPh>
    <rPh sb="4" eb="5">
      <t>メイ</t>
    </rPh>
    <phoneticPr fontId="5"/>
  </si>
  <si>
    <t>北海道</t>
  </si>
  <si>
    <t>略称のふりがな</t>
    <rPh sb="0" eb="2">
      <t>リャクショウ</t>
    </rPh>
    <phoneticPr fontId="5"/>
  </si>
  <si>
    <t>略称</t>
    <rPh sb="0" eb="2">
      <t>リャクショウ</t>
    </rPh>
    <phoneticPr fontId="5"/>
  </si>
  <si>
    <t>郵便番号</t>
    <rPh sb="0" eb="2">
      <t>ユウビン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</si>
  <si>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5"/>
  </si>
  <si>
    <t>住所</t>
    <rPh sb="0" eb="2">
      <t>ジュウショ</t>
    </rPh>
    <phoneticPr fontId="1"/>
  </si>
  <si>
    <t>住所</t>
    <rPh sb="0" eb="2">
      <t>ジュウショ</t>
    </rPh>
    <phoneticPr fontId="5"/>
  </si>
  <si>
    <t>近畿</t>
  </si>
  <si>
    <t>ＴＥＬ</t>
    <phoneticPr fontId="5"/>
  </si>
  <si>
    <t>中国</t>
  </si>
  <si>
    <t>ＦＡＸ</t>
    <phoneticPr fontId="5"/>
  </si>
  <si>
    <t>四国</t>
  </si>
  <si>
    <t>印</t>
    <rPh sb="0" eb="1">
      <t>イン</t>
    </rPh>
    <phoneticPr fontId="5"/>
  </si>
  <si>
    <t>引率責任者1
携帯番号</t>
    <rPh sb="7" eb="9">
      <t>ケイタイ</t>
    </rPh>
    <rPh sb="9" eb="11">
      <t>バンゴウ</t>
    </rPh>
    <phoneticPr fontId="5"/>
  </si>
  <si>
    <t>九州</t>
  </si>
  <si>
    <t>※監督は、上記2名（引率責任者１・２または外部指導者）のうちから記入すること。</t>
    <rPh sb="1" eb="3">
      <t>カントク</t>
    </rPh>
    <rPh sb="5" eb="7">
      <t>ジョウキ</t>
    </rPh>
    <rPh sb="8" eb="9">
      <t>メイ</t>
    </rPh>
    <rPh sb="10" eb="12">
      <t>インソツ</t>
    </rPh>
    <rPh sb="12" eb="15">
      <t>セキニンシャ</t>
    </rPh>
    <rPh sb="21" eb="23">
      <t>ガイブ</t>
    </rPh>
    <rPh sb="23" eb="26">
      <t>シドウシャ</t>
    </rPh>
    <rPh sb="32" eb="34">
      <t>キニュウ</t>
    </rPh>
    <phoneticPr fontId="5"/>
  </si>
  <si>
    <t>区分</t>
    <rPh sb="0" eb="2">
      <t>クブン</t>
    </rPh>
    <phoneticPr fontId="5"/>
  </si>
  <si>
    <t>　氏　　名</t>
    <rPh sb="1" eb="2">
      <t>シ</t>
    </rPh>
    <rPh sb="4" eb="5">
      <t>メイ</t>
    </rPh>
    <phoneticPr fontId="5"/>
  </si>
  <si>
    <t>ふ り が な</t>
    <phoneticPr fontId="5"/>
  </si>
  <si>
    <t>学年</t>
    <rPh sb="0" eb="2">
      <t>ガクネン</t>
    </rPh>
    <phoneticPr fontId="5"/>
  </si>
  <si>
    <t>生年月日</t>
    <rPh sb="0" eb="2">
      <t>セイネン</t>
    </rPh>
    <rPh sb="2" eb="4">
      <t>ガッピ</t>
    </rPh>
    <phoneticPr fontId="5"/>
  </si>
  <si>
    <t>年齢</t>
    <rPh sb="0" eb="2">
      <t>ネンレイ</t>
    </rPh>
    <phoneticPr fontId="5"/>
  </si>
  <si>
    <t>備考</t>
    <rPh sb="0" eb="2">
      <t>ビコウ</t>
    </rPh>
    <phoneticPr fontId="5"/>
  </si>
  <si>
    <t>監督</t>
    <rPh sb="0" eb="2">
      <t>カントク</t>
    </rPh>
    <phoneticPr fontId="1"/>
  </si>
  <si>
    <t>監督</t>
    <rPh sb="0" eb="2">
      <t>カントク</t>
    </rPh>
    <phoneticPr fontId="5"/>
  </si>
  <si>
    <t>主将</t>
    <rPh sb="0" eb="2">
      <t>シュショウ</t>
    </rPh>
    <phoneticPr fontId="1"/>
  </si>
  <si>
    <t>主将</t>
    <rPh sb="0" eb="2">
      <t>シュショウ</t>
    </rPh>
    <phoneticPr fontId="5"/>
  </si>
  <si>
    <t>年</t>
    <rPh sb="0" eb="1">
      <t>ネン</t>
    </rPh>
    <phoneticPr fontId="5"/>
  </si>
  <si>
    <t>歳</t>
    <rPh sb="0" eb="1">
      <t>サイ</t>
    </rPh>
    <phoneticPr fontId="5"/>
  </si>
  <si>
    <t>選手</t>
    <rPh sb="0" eb="2">
      <t>センシュ</t>
    </rPh>
    <phoneticPr fontId="1"/>
  </si>
  <si>
    <t>選手</t>
    <rPh sb="0" eb="2">
      <t>センシュ</t>
    </rPh>
    <phoneticPr fontId="5"/>
  </si>
  <si>
    <t>帯同審判員</t>
    <rPh sb="0" eb="2">
      <t>タイドウ</t>
    </rPh>
    <rPh sb="2" eb="5">
      <t>シンパンイン</t>
    </rPh>
    <phoneticPr fontId="1"/>
  </si>
  <si>
    <t>帯同審判員</t>
    <rPh sb="0" eb="2">
      <t>タイドウ</t>
    </rPh>
    <rPh sb="2" eb="5">
      <t>シンパンイン</t>
    </rPh>
    <phoneticPr fontId="5"/>
  </si>
  <si>
    <t>上記の者は本校在学生徒で、標記大会に出場することを認め参加申込みします。</t>
    <rPh sb="0" eb="2">
      <t>ジョウキ</t>
    </rPh>
    <rPh sb="3" eb="4">
      <t>モノ</t>
    </rPh>
    <rPh sb="5" eb="7">
      <t>ホンコウ</t>
    </rPh>
    <rPh sb="7" eb="9">
      <t>ザイガク</t>
    </rPh>
    <rPh sb="9" eb="11">
      <t>セイト</t>
    </rPh>
    <rPh sb="13" eb="15">
      <t>ヒョウキ</t>
    </rPh>
    <rPh sb="15" eb="17">
      <t>タイカイ</t>
    </rPh>
    <rPh sb="18" eb="20">
      <t>シュツジョウ</t>
    </rPh>
    <rPh sb="25" eb="26">
      <t>ミト</t>
    </rPh>
    <rPh sb="27" eb="29">
      <t>サンカ</t>
    </rPh>
    <rPh sb="29" eb="31">
      <t>モウシコ</t>
    </rPh>
    <phoneticPr fontId="5"/>
  </si>
  <si>
    <t>　所　属・役　職</t>
    <rPh sb="1" eb="2">
      <t>ショ</t>
    </rPh>
    <rPh sb="3" eb="4">
      <t>ゾク</t>
    </rPh>
    <rPh sb="5" eb="6">
      <t>ヤク</t>
    </rPh>
    <rPh sb="7" eb="8">
      <t>ショク</t>
    </rPh>
    <phoneticPr fontId="5"/>
  </si>
  <si>
    <t>　所属長名</t>
    <rPh sb="1" eb="3">
      <t>ショゾク</t>
    </rPh>
    <rPh sb="4" eb="5">
      <t>メイ</t>
    </rPh>
    <phoneticPr fontId="5"/>
  </si>
  <si>
    <t xml:space="preserve"> 印</t>
    <rPh sb="1" eb="2">
      <t>イン</t>
    </rPh>
    <phoneticPr fontId="5"/>
  </si>
  <si>
    <t>正式学校名</t>
    <rPh sb="0" eb="5">
      <t>セイシキガッコウメイ</t>
    </rPh>
    <phoneticPr fontId="4"/>
  </si>
  <si>
    <t>略称(５文字以内)</t>
    <rPh sb="0" eb="2">
      <t>リャクショウ</t>
    </rPh>
    <rPh sb="4" eb="6">
      <t>モジ</t>
    </rPh>
    <rPh sb="6" eb="8">
      <t>イナイ</t>
    </rPh>
    <phoneticPr fontId="4"/>
  </si>
  <si>
    <t>ふりがな</t>
    <phoneticPr fontId="4"/>
  </si>
  <si>
    <t>ＴＥＬ</t>
  </si>
  <si>
    <t>ＦＡＸ</t>
  </si>
  <si>
    <t>電話番号</t>
    <rPh sb="0" eb="4">
      <t>デンワバンゴウ</t>
    </rPh>
    <phoneticPr fontId="4"/>
  </si>
  <si>
    <t>名前</t>
    <rPh sb="0" eb="2">
      <t>ナマエ</t>
    </rPh>
    <phoneticPr fontId="4"/>
  </si>
  <si>
    <t>引率責任者１</t>
    <rPh sb="0" eb="2">
      <t>インソツ</t>
    </rPh>
    <rPh sb="2" eb="5">
      <t>セキニンシャ</t>
    </rPh>
    <phoneticPr fontId="1"/>
  </si>
  <si>
    <t>携帯電話番号</t>
    <rPh sb="0" eb="6">
      <t>ケイタイデンワバンゴウ</t>
    </rPh>
    <phoneticPr fontId="4"/>
  </si>
  <si>
    <t>アドバイザー</t>
    <phoneticPr fontId="4"/>
  </si>
  <si>
    <t>氏名</t>
    <rPh sb="0" eb="2">
      <t>シメイ</t>
    </rPh>
    <phoneticPr fontId="4"/>
  </si>
  <si>
    <t>生年月日</t>
    <rPh sb="0" eb="4">
      <t>セイネンガッピ</t>
    </rPh>
    <phoneticPr fontId="4"/>
  </si>
  <si>
    <t>学年</t>
    <rPh sb="0" eb="2">
      <t>ガクネン</t>
    </rPh>
    <phoneticPr fontId="4"/>
  </si>
  <si>
    <t>大会年齢</t>
    <rPh sb="0" eb="4">
      <t>タイカイネンレイ</t>
    </rPh>
    <phoneticPr fontId="4"/>
  </si>
  <si>
    <t>都道府県</t>
    <rPh sb="0" eb="4">
      <t>トドウフケン</t>
    </rPh>
    <phoneticPr fontId="4"/>
  </si>
  <si>
    <r>
      <t>※外部指導者がアドバイザーをする場合は</t>
    </r>
    <r>
      <rPr>
        <b/>
        <sz val="11"/>
        <rFont val="ＭＳ 明朝"/>
        <family val="1"/>
        <charset val="128"/>
      </rPr>
      <t>氏名の後ろの[外]に〇印</t>
    </r>
    <r>
      <rPr>
        <sz val="11"/>
        <rFont val="ＭＳ 明朝"/>
        <family val="1"/>
        <charset val="128"/>
      </rPr>
      <t>を記入し、外部指導者申請書(別紙)を添付すること。</t>
    </r>
    <rPh sb="1" eb="3">
      <t>ガイブ</t>
    </rPh>
    <rPh sb="3" eb="6">
      <t>シドウシャ</t>
    </rPh>
    <rPh sb="16" eb="18">
      <t>バアイ</t>
    </rPh>
    <rPh sb="19" eb="21">
      <t>シメイ</t>
    </rPh>
    <rPh sb="22" eb="23">
      <t>ウシ</t>
    </rPh>
    <rPh sb="26" eb="27">
      <t>ソト</t>
    </rPh>
    <rPh sb="30" eb="31">
      <t>イン</t>
    </rPh>
    <rPh sb="32" eb="34">
      <t>キニュウ</t>
    </rPh>
    <rPh sb="36" eb="38">
      <t>ガイブ</t>
    </rPh>
    <rPh sb="38" eb="41">
      <t>シドウシャ</t>
    </rPh>
    <rPh sb="41" eb="44">
      <t>シンセイショ</t>
    </rPh>
    <rPh sb="45" eb="47">
      <t>ベッシ</t>
    </rPh>
    <phoneticPr fontId="5"/>
  </si>
  <si>
    <r>
      <t>※引率責任者がアドバイザーを兼ねる場合はアドバイザー欄に</t>
    </r>
    <r>
      <rPr>
        <b/>
        <u/>
        <sz val="11"/>
        <rFont val="ＭＳ 明朝"/>
        <family val="1"/>
        <charset val="128"/>
      </rPr>
      <t xml:space="preserve">同じ名前を記入 </t>
    </r>
    <rPh sb="1" eb="3">
      <t>インソツ</t>
    </rPh>
    <rPh sb="3" eb="6">
      <t>セキニンシャ</t>
    </rPh>
    <rPh sb="14" eb="15">
      <t>カ</t>
    </rPh>
    <rPh sb="17" eb="19">
      <t>バアイ</t>
    </rPh>
    <rPh sb="26" eb="27">
      <t>ラン</t>
    </rPh>
    <rPh sb="28" eb="29">
      <t>オナ</t>
    </rPh>
    <rPh sb="30" eb="32">
      <t>ナマエ</t>
    </rPh>
    <rPh sb="33" eb="35">
      <t>キニュウ</t>
    </rPh>
    <phoneticPr fontId="5"/>
  </si>
  <si>
    <t>引率責任者名</t>
    <rPh sb="0" eb="2">
      <t>インソツ</t>
    </rPh>
    <rPh sb="2" eb="5">
      <t>セキニンシャ</t>
    </rPh>
    <rPh sb="5" eb="6">
      <t>メイ</t>
    </rPh>
    <phoneticPr fontId="5"/>
  </si>
  <si>
    <t>引率責任者
携帯番号</t>
    <rPh sb="6" eb="8">
      <t>ケイタイ</t>
    </rPh>
    <rPh sb="8" eb="10">
      <t>バンゴウ</t>
    </rPh>
    <phoneticPr fontId="5"/>
  </si>
  <si>
    <t>アドバイザー</t>
    <phoneticPr fontId="5"/>
  </si>
  <si>
    <t>日本卓球協会会員登録ID</t>
    <rPh sb="0" eb="2">
      <t>ニホン</t>
    </rPh>
    <rPh sb="2" eb="4">
      <t>タッキュウ</t>
    </rPh>
    <rPh sb="4" eb="6">
      <t>キョウカイ</t>
    </rPh>
    <rPh sb="6" eb="8">
      <t>カイイン</t>
    </rPh>
    <rPh sb="7" eb="8">
      <t>イン</t>
    </rPh>
    <rPh sb="8" eb="10">
      <t>トウロク</t>
    </rPh>
    <phoneticPr fontId="5"/>
  </si>
  <si>
    <t>氏名</t>
    <rPh sb="0" eb="2">
      <t>シメイ</t>
    </rPh>
    <phoneticPr fontId="5"/>
  </si>
  <si>
    <t>ふりがな</t>
    <phoneticPr fontId="5"/>
  </si>
  <si>
    <t>選 手</t>
    <rPh sb="0" eb="1">
      <t>セン</t>
    </rPh>
    <rPh sb="2" eb="3">
      <t>テ</t>
    </rPh>
    <phoneticPr fontId="5"/>
  </si>
  <si>
    <t>練習パートナー</t>
    <rPh sb="0" eb="2">
      <t>レンシュウ</t>
    </rPh>
    <phoneticPr fontId="5"/>
  </si>
  <si>
    <t>上記の者は本校在学生徒で、標記大会に出場することを認め、参加申込みします。</t>
    <rPh sb="0" eb="2">
      <t>ジョウキ</t>
    </rPh>
    <rPh sb="3" eb="4">
      <t>モノ</t>
    </rPh>
    <rPh sb="5" eb="7">
      <t>ホンコウ</t>
    </rPh>
    <rPh sb="7" eb="9">
      <t>ザイガク</t>
    </rPh>
    <rPh sb="9" eb="11">
      <t>セイト</t>
    </rPh>
    <rPh sb="13" eb="15">
      <t>ヒョウキ</t>
    </rPh>
    <rPh sb="15" eb="17">
      <t>タイカイ</t>
    </rPh>
    <rPh sb="18" eb="20">
      <t>シュツジョウ</t>
    </rPh>
    <rPh sb="25" eb="26">
      <t>ミト</t>
    </rPh>
    <rPh sb="28" eb="30">
      <t>サンカ</t>
    </rPh>
    <rPh sb="30" eb="32">
      <t>モウシコ</t>
    </rPh>
    <phoneticPr fontId="5"/>
  </si>
  <si>
    <t>　所  属・役  職</t>
    <rPh sb="1" eb="2">
      <t>ショ</t>
    </rPh>
    <rPh sb="4" eb="5">
      <t>ゾク</t>
    </rPh>
    <rPh sb="6" eb="7">
      <t>ヤク</t>
    </rPh>
    <rPh sb="9" eb="10">
      <t>ショク</t>
    </rPh>
    <phoneticPr fontId="5"/>
  </si>
  <si>
    <t>練習パートナー</t>
    <rPh sb="0" eb="2">
      <t>レンシュウ</t>
    </rPh>
    <phoneticPr fontId="4"/>
  </si>
  <si>
    <t>所属長</t>
    <rPh sb="0" eb="3">
      <t>ショゾクチョウ</t>
    </rPh>
    <phoneticPr fontId="4"/>
  </si>
  <si>
    <t>役職</t>
    <rPh sb="0" eb="2">
      <t>ヤクショク</t>
    </rPh>
    <phoneticPr fontId="4"/>
  </si>
  <si>
    <t>引率責任者２</t>
    <rPh sb="0" eb="5">
      <t>インソツセキニンシャ</t>
    </rPh>
    <phoneticPr fontId="4"/>
  </si>
  <si>
    <t>外部指導者</t>
    <rPh sb="0" eb="5">
      <t>ガイブシドウシャ</t>
    </rPh>
    <phoneticPr fontId="4"/>
  </si>
  <si>
    <t>姓</t>
    <rPh sb="0" eb="1">
      <t>セイ</t>
    </rPh>
    <phoneticPr fontId="4"/>
  </si>
  <si>
    <t>名</t>
    <rPh sb="0" eb="1">
      <t>メイ</t>
    </rPh>
    <phoneticPr fontId="4"/>
  </si>
  <si>
    <t>７文字氏名</t>
    <rPh sb="1" eb="3">
      <t>モジ</t>
    </rPh>
    <rPh sb="3" eb="5">
      <t>シメイ</t>
    </rPh>
    <phoneticPr fontId="4"/>
  </si>
  <si>
    <t>引率責任者１</t>
    <rPh sb="0" eb="2">
      <t>インソツ</t>
    </rPh>
    <rPh sb="2" eb="5">
      <t>セキニンシャ</t>
    </rPh>
    <phoneticPr fontId="5"/>
  </si>
  <si>
    <t>JTTA 登録情報</t>
    <rPh sb="5" eb="7">
      <t>トウロク</t>
    </rPh>
    <rPh sb="7" eb="9">
      <t>ジョウホウ</t>
    </rPh>
    <phoneticPr fontId="4"/>
  </si>
  <si>
    <t>名簿</t>
    <rPh sb="0" eb="2">
      <t>メイボ</t>
    </rPh>
    <phoneticPr fontId="4"/>
  </si>
  <si>
    <t>学校対抗</t>
    <rPh sb="0" eb="2">
      <t>ガッコウ</t>
    </rPh>
    <rPh sb="2" eb="4">
      <t>タイコウ</t>
    </rPh>
    <phoneticPr fontId="4"/>
  </si>
  <si>
    <t>シングルス</t>
    <phoneticPr fontId="4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</si>
  <si>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</si>
  <si>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</si>
  <si>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秋田</t>
  </si>
  <si>
    <t>岩手</t>
  </si>
  <si>
    <t>宮城</t>
  </si>
  <si>
    <t>青森</t>
  </si>
  <si>
    <t>福島</t>
  </si>
  <si>
    <t>山形</t>
  </si>
  <si>
    <t>関東</t>
    <rPh sb="0" eb="2">
      <t>カントウ</t>
    </rPh>
    <phoneticPr fontId="4"/>
  </si>
  <si>
    <t>茨城</t>
  </si>
  <si>
    <t>神奈川</t>
  </si>
  <si>
    <t>千葉</t>
  </si>
  <si>
    <t>埼玉</t>
  </si>
  <si>
    <t>栃木</t>
  </si>
  <si>
    <t>東京</t>
  </si>
  <si>
    <t>群馬</t>
  </si>
  <si>
    <t>山梨</t>
  </si>
  <si>
    <t>北信越</t>
    <rPh sb="0" eb="3">
      <t>ホクシンエツ</t>
    </rPh>
    <phoneticPr fontId="4"/>
  </si>
  <si>
    <t>新潟</t>
    <rPh sb="0" eb="2">
      <t>ニイガタ</t>
    </rPh>
    <phoneticPr fontId="4"/>
  </si>
  <si>
    <t>富山</t>
  </si>
  <si>
    <t>福井</t>
  </si>
  <si>
    <t>長野</t>
  </si>
  <si>
    <t>石川</t>
  </si>
  <si>
    <t>東海</t>
    <rPh sb="0" eb="2">
      <t>トウカイ</t>
    </rPh>
    <phoneticPr fontId="4"/>
  </si>
  <si>
    <t>静岡</t>
  </si>
  <si>
    <t>三重</t>
  </si>
  <si>
    <t>岐阜</t>
  </si>
  <si>
    <t>愛知</t>
  </si>
  <si>
    <t>滋賀</t>
  </si>
  <si>
    <t>京都</t>
    <rPh sb="0" eb="2">
      <t>キョウト</t>
    </rPh>
    <phoneticPr fontId="4"/>
  </si>
  <si>
    <t>奈良</t>
  </si>
  <si>
    <t>兵庫</t>
  </si>
  <si>
    <t>和歌山</t>
  </si>
  <si>
    <t>大阪</t>
    <rPh sb="0" eb="2">
      <t>オオサカ</t>
    </rPh>
    <phoneticPr fontId="4"/>
  </si>
  <si>
    <t>岡山</t>
  </si>
  <si>
    <t>鳥取</t>
  </si>
  <si>
    <t>島根</t>
  </si>
  <si>
    <t>山口</t>
  </si>
  <si>
    <t>広島</t>
  </si>
  <si>
    <t>高知</t>
  </si>
  <si>
    <t>愛媛</t>
  </si>
  <si>
    <t>香川</t>
  </si>
  <si>
    <t>徳島</t>
  </si>
  <si>
    <t>佐賀</t>
  </si>
  <si>
    <t>大分</t>
  </si>
  <si>
    <t>鹿児島</t>
  </si>
  <si>
    <t>長崎</t>
  </si>
  <si>
    <t>熊本</t>
  </si>
  <si>
    <t>宮崎</t>
  </si>
  <si>
    <t>福岡</t>
  </si>
  <si>
    <t>沖縄</t>
  </si>
  <si>
    <t>県</t>
    <rPh sb="0" eb="1">
      <t>ケン</t>
    </rPh>
    <phoneticPr fontId="4"/>
  </si>
  <si>
    <t>府</t>
    <rPh sb="0" eb="1">
      <t>フ</t>
    </rPh>
    <phoneticPr fontId="4"/>
  </si>
  <si>
    <t>都</t>
    <rPh sb="0" eb="1">
      <t>ト</t>
    </rPh>
    <phoneticPr fontId="4"/>
  </si>
  <si>
    <t>引率責任者１</t>
    <rPh sb="0" eb="5">
      <t>インソツセキニンシャ</t>
    </rPh>
    <phoneticPr fontId="4"/>
  </si>
  <si>
    <t>校長</t>
    <rPh sb="0" eb="2">
      <t>コウチョウ</t>
    </rPh>
    <phoneticPr fontId="4"/>
  </si>
  <si>
    <t>種目</t>
    <rPh sb="0" eb="2">
      <t>シュモク</t>
    </rPh>
    <phoneticPr fontId="5"/>
  </si>
  <si>
    <r>
      <t>※外部指導者が監督をする場合は</t>
    </r>
    <r>
      <rPr>
        <b/>
        <sz val="11"/>
        <rFont val="ＭＳ 明朝"/>
        <family val="1"/>
        <charset val="128"/>
      </rPr>
      <t>氏名の後ろに[外]</t>
    </r>
    <r>
      <rPr>
        <sz val="11"/>
        <rFont val="ＭＳ 明朝"/>
        <family val="1"/>
        <charset val="128"/>
      </rPr>
      <t>を記入し、外部指導者申請書(別紙)を添付すること。</t>
    </r>
    <rPh sb="1" eb="3">
      <t>ガイブ</t>
    </rPh>
    <rPh sb="3" eb="6">
      <t>シドウシャ</t>
    </rPh>
    <rPh sb="7" eb="9">
      <t>カントク</t>
    </rPh>
    <rPh sb="12" eb="14">
      <t>バアイ</t>
    </rPh>
    <rPh sb="15" eb="17">
      <t>シメイ</t>
    </rPh>
    <rPh sb="18" eb="19">
      <t>ウシ</t>
    </rPh>
    <rPh sb="22" eb="23">
      <t>ソト</t>
    </rPh>
    <rPh sb="25" eb="27">
      <t>キニュウ</t>
    </rPh>
    <rPh sb="29" eb="31">
      <t>ガイブ</t>
    </rPh>
    <rPh sb="31" eb="34">
      <t>シドウシャ</t>
    </rPh>
    <rPh sb="34" eb="37">
      <t>シンセイショ</t>
    </rPh>
    <rPh sb="38" eb="40">
      <t>ベッシ</t>
    </rPh>
    <phoneticPr fontId="5"/>
  </si>
  <si>
    <t>外部指導者</t>
    <rPh sb="0" eb="2">
      <t>ガイブ</t>
    </rPh>
    <rPh sb="2" eb="5">
      <t>シドウシャ</t>
    </rPh>
    <phoneticPr fontId="4"/>
  </si>
  <si>
    <t>令和７年度 第53回 全国高等学校選抜卓球大会　参加申込書</t>
    <rPh sb="0" eb="2">
      <t>レイワ</t>
    </rPh>
    <rPh sb="3" eb="5">
      <t>ネンド</t>
    </rPh>
    <rPh sb="4" eb="5">
      <t>ド</t>
    </rPh>
    <rPh sb="6" eb="7">
      <t>ダイ</t>
    </rPh>
    <rPh sb="9" eb="10">
      <t>カイ</t>
    </rPh>
    <rPh sb="11" eb="13">
      <t>ゼンコク</t>
    </rPh>
    <rPh sb="13" eb="15">
      <t>コウトウ</t>
    </rPh>
    <rPh sb="15" eb="17">
      <t>ガッコウ</t>
    </rPh>
    <rPh sb="17" eb="19">
      <t>センバツ</t>
    </rPh>
    <rPh sb="19" eb="23">
      <t>タッキュウタイカイ</t>
    </rPh>
    <rPh sb="24" eb="26">
      <t>サンカ</t>
    </rPh>
    <rPh sb="26" eb="29">
      <t>モウシコミショ</t>
    </rPh>
    <phoneticPr fontId="5"/>
  </si>
  <si>
    <t>令和７年度 第53回 全国高等学校選抜卓球大会　参加申込書</t>
    <phoneticPr fontId="5"/>
  </si>
  <si>
    <t>男子</t>
    <rPh sb="0" eb="2">
      <t>ダンシ</t>
    </rPh>
    <phoneticPr fontId="4"/>
  </si>
  <si>
    <t>女子</t>
    <rPh sb="0" eb="2">
      <t>ジョシ</t>
    </rPh>
    <phoneticPr fontId="4"/>
  </si>
  <si>
    <t>学校対抗</t>
    <rPh sb="0" eb="2">
      <t>がっこう</t>
    </rPh>
    <rPh sb="2" eb="4">
      <t>たいこう</t>
    </rPh>
    <phoneticPr fontId="4" type="Hiragana"/>
  </si>
  <si>
    <t>※</t>
    <phoneticPr fontId="4"/>
  </si>
  <si>
    <t>リストから選択</t>
    <rPh sb="5" eb="7">
      <t>センタク</t>
    </rPh>
    <phoneticPr fontId="4"/>
  </si>
  <si>
    <t>７桁の数値、ハイフン(-)なしで入力</t>
    <rPh sb="1" eb="2">
      <t>ケタ</t>
    </rPh>
    <rPh sb="3" eb="5">
      <t>スウチ</t>
    </rPh>
    <rPh sb="16" eb="18">
      <t>ニュウリョク</t>
    </rPh>
    <phoneticPr fontId="4"/>
  </si>
  <si>
    <t>半角入力（***-***-****）</t>
    <rPh sb="0" eb="2">
      <t>ハンカク</t>
    </rPh>
    <rPh sb="2" eb="4">
      <t>ニュウリョク</t>
    </rPh>
    <phoneticPr fontId="5"/>
  </si>
  <si>
    <t>必須項目</t>
    <rPh sb="0" eb="2">
      <t>ヒッス</t>
    </rPh>
    <rPh sb="2" eb="4">
      <t>コウモク</t>
    </rPh>
    <phoneticPr fontId="4"/>
  </si>
  <si>
    <t>半角入力（***-****-****）</t>
    <rPh sb="0" eb="2">
      <t>ハンカク</t>
    </rPh>
    <rPh sb="2" eb="4">
      <t>ニュウリョク</t>
    </rPh>
    <phoneticPr fontId="5"/>
  </si>
  <si>
    <t>学校情報</t>
    <rPh sb="0" eb="2">
      <t>ガッコウ</t>
    </rPh>
    <rPh sb="2" eb="4">
      <t>ジョウホウ</t>
    </rPh>
    <phoneticPr fontId="4"/>
  </si>
  <si>
    <t>引率者情報</t>
    <rPh sb="0" eb="3">
      <t>インソツシャ</t>
    </rPh>
    <rPh sb="3" eb="5">
      <t>ジョウホウ</t>
    </rPh>
    <phoneticPr fontId="4"/>
  </si>
  <si>
    <t>項目</t>
    <rPh sb="0" eb="2">
      <t>コウモク</t>
    </rPh>
    <phoneticPr fontId="4"/>
  </si>
  <si>
    <t>入力</t>
    <rPh sb="0" eb="2">
      <t>ニュウリョク</t>
    </rPh>
    <phoneticPr fontId="4"/>
  </si>
  <si>
    <t>入力チェック・注意事項</t>
    <rPh sb="0" eb="2">
      <t>ニュウリョク</t>
    </rPh>
    <rPh sb="7" eb="9">
      <t>チュウイ</t>
    </rPh>
    <rPh sb="9" eb="11">
      <t>ジコウ</t>
    </rPh>
    <phoneticPr fontId="4"/>
  </si>
  <si>
    <t>必須</t>
    <rPh sb="0" eb="2">
      <t>ヒッス</t>
    </rPh>
    <phoneticPr fontId="4"/>
  </si>
  <si>
    <t>入力例</t>
    <rPh sb="0" eb="3">
      <t>ニュウリョクレイ</t>
    </rPh>
    <phoneticPr fontId="4"/>
  </si>
  <si>
    <t>新潟県立朱鷺農業高等学校</t>
    <rPh sb="0" eb="2">
      <t>ニイガタ</t>
    </rPh>
    <rPh sb="2" eb="4">
      <t>ケンリツ</t>
    </rPh>
    <rPh sb="4" eb="6">
      <t>トキ</t>
    </rPh>
    <rPh sb="6" eb="8">
      <t>ノウギョウ</t>
    </rPh>
    <rPh sb="8" eb="10">
      <t>コウトウ</t>
    </rPh>
    <rPh sb="10" eb="12">
      <t>ガッコウ</t>
    </rPh>
    <phoneticPr fontId="4"/>
  </si>
  <si>
    <t>朱鷺農業</t>
    <rPh sb="0" eb="2">
      <t>トキ</t>
    </rPh>
    <rPh sb="2" eb="4">
      <t>ノウギョウ</t>
    </rPh>
    <phoneticPr fontId="4"/>
  </si>
  <si>
    <t>ときのうぎょう</t>
    <phoneticPr fontId="4"/>
  </si>
  <si>
    <t>上越市下門前４６６－２</t>
    <rPh sb="0" eb="3">
      <t>ジョウエツシ</t>
    </rPh>
    <rPh sb="3" eb="6">
      <t>シモモンゼン</t>
    </rPh>
    <phoneticPr fontId="4"/>
  </si>
  <si>
    <t>025-123-4567</t>
    <phoneticPr fontId="4"/>
  </si>
  <si>
    <t>上杉　謙信</t>
    <rPh sb="0" eb="2">
      <t>ウエスギ</t>
    </rPh>
    <rPh sb="3" eb="5">
      <t>ケンシン</t>
    </rPh>
    <phoneticPr fontId="4"/>
  </si>
  <si>
    <t>直江　兼続</t>
    <rPh sb="0" eb="2">
      <t>ナオエ</t>
    </rPh>
    <rPh sb="3" eb="5">
      <t>カネツグ</t>
    </rPh>
    <phoneticPr fontId="4"/>
  </si>
  <si>
    <t>090-8888-8888</t>
    <phoneticPr fontId="4"/>
  </si>
  <si>
    <t>9桁の数値</t>
    <rPh sb="1" eb="2">
      <t>けた</t>
    </rPh>
    <rPh sb="3" eb="5">
      <t>すうち</t>
    </rPh>
    <phoneticPr fontId="4" type="Hiragana"/>
  </si>
  <si>
    <t>ふりがな入力</t>
    <rPh sb="4" eb="6">
      <t>にゅうりょく</t>
    </rPh>
    <phoneticPr fontId="4" type="Hiragana"/>
  </si>
  <si>
    <t>16～19</t>
    <phoneticPr fontId="4" type="Hiragana"/>
  </si>
  <si>
    <t>出場種目</t>
    <rPh sb="0" eb="2">
      <t>シュツジョウ</t>
    </rPh>
    <rPh sb="2" eb="4">
      <t>シュモク</t>
    </rPh>
    <phoneticPr fontId="4"/>
  </si>
  <si>
    <t>会員ID</t>
    <rPh sb="0" eb="2">
      <t>カイイン</t>
    </rPh>
    <phoneticPr fontId="4"/>
  </si>
  <si>
    <t>氏名（カナ）</t>
  </si>
  <si>
    <t>リストから選択</t>
    <rPh sb="5" eb="7">
      <t>せんたく</t>
    </rPh>
    <phoneticPr fontId="4" type="Hiragana"/>
  </si>
  <si>
    <t>備考</t>
    <rPh sb="0" eb="1">
      <t>びこう</t>
    </rPh>
    <phoneticPr fontId="4" type="Hiragana"/>
  </si>
  <si>
    <t>備考</t>
    <rPh sb="0" eb="2">
      <t>びこう</t>
    </rPh>
    <phoneticPr fontId="4" type="Hiragana"/>
  </si>
  <si>
    <t>関数入力</t>
    <rPh sb="0" eb="2">
      <t>かんすう</t>
    </rPh>
    <rPh sb="2" eb="4">
      <t>にゅうりょく</t>
    </rPh>
    <phoneticPr fontId="4" type="Hiragana"/>
  </si>
  <si>
    <t>必須項目（姓と名の間にスペース「　」を１つ）</t>
    <rPh sb="0" eb="2">
      <t>ヒッス</t>
    </rPh>
    <rPh sb="2" eb="4">
      <t>コウモク</t>
    </rPh>
    <rPh sb="5" eb="6">
      <t>セイ</t>
    </rPh>
    <rPh sb="7" eb="8">
      <t>メイ</t>
    </rPh>
    <rPh sb="9" eb="10">
      <t>アイダ</t>
    </rPh>
    <phoneticPr fontId="4"/>
  </si>
  <si>
    <t>必須項目（５文字以内）</t>
    <rPh sb="0" eb="2">
      <t>ヒッス</t>
    </rPh>
    <rPh sb="2" eb="4">
      <t>コウモク</t>
    </rPh>
    <rPh sb="6" eb="8">
      <t>モジ</t>
    </rPh>
    <rPh sb="8" eb="10">
      <t>イナイ</t>
    </rPh>
    <phoneticPr fontId="4"/>
  </si>
  <si>
    <t>教員・職員</t>
    <rPh sb="0" eb="1">
      <t>キョウイン</t>
    </rPh>
    <rPh sb="3" eb="5">
      <t>ショクイン</t>
    </rPh>
    <phoneticPr fontId="4"/>
  </si>
  <si>
    <t>選手</t>
    <rPh sb="0" eb="2">
      <t>センシュ</t>
    </rPh>
    <phoneticPr fontId="4"/>
  </si>
  <si>
    <t>姓名の間にスペース「　」１つ</t>
    <rPh sb="0" eb="1">
      <t>せい</t>
    </rPh>
    <rPh sb="1" eb="2">
      <t>めい</t>
    </rPh>
    <rPh sb="3" eb="4">
      <t>あいだ</t>
    </rPh>
    <phoneticPr fontId="4" type="Hiragana"/>
  </si>
  <si>
    <t>最高学年を除く</t>
    <rPh sb="0" eb="2">
      <t>さいこう</t>
    </rPh>
    <rPh sb="2" eb="4">
      <t>がくねん</t>
    </rPh>
    <rPh sb="5" eb="6">
      <t>のぞ</t>
    </rPh>
    <phoneticPr fontId="4" type="Hiragana"/>
  </si>
  <si>
    <t>※印は、必須項目です。</t>
    <rPh sb="1" eb="2">
      <t>シルシ</t>
    </rPh>
    <rPh sb="4" eb="6">
      <t>ヒッス</t>
    </rPh>
    <rPh sb="6" eb="8">
      <t>コウモク</t>
    </rPh>
    <phoneticPr fontId="4"/>
  </si>
  <si>
    <t>引率２ 外部指導</t>
    <rPh sb="0" eb="2">
      <t>インソツ</t>
    </rPh>
    <rPh sb="4" eb="6">
      <t>ガイブ</t>
    </rPh>
    <rPh sb="6" eb="8">
      <t>シドウ</t>
    </rPh>
    <phoneticPr fontId="4"/>
  </si>
  <si>
    <t>引率責任者１以外の人が監督・アドバイザーとなる場合は、必ず入力してください。</t>
    <rPh sb="0" eb="5">
      <t>インソツセキニンシャ</t>
    </rPh>
    <rPh sb="6" eb="8">
      <t>イガイ</t>
    </rPh>
    <rPh sb="9" eb="10">
      <t>ヒト</t>
    </rPh>
    <rPh sb="11" eb="13">
      <t>カントク</t>
    </rPh>
    <rPh sb="23" eb="25">
      <t>バアイ</t>
    </rPh>
    <rPh sb="27" eb="28">
      <t>カナラ</t>
    </rPh>
    <rPh sb="29" eb="31">
      <t>ニュウリョク</t>
    </rPh>
    <phoneticPr fontId="4"/>
  </si>
  <si>
    <t>入力欄に入力してください。</t>
    <rPh sb="0" eb="3">
      <t>ニュウリョクラン</t>
    </rPh>
    <rPh sb="4" eb="6">
      <t>ニュウリョク</t>
    </rPh>
    <phoneticPr fontId="4"/>
  </si>
  <si>
    <t>JTTA-Park に登録されている情報を入力してください。</t>
    <rPh sb="11" eb="13">
      <t>とうろく</t>
    </rPh>
    <rPh sb="18" eb="20">
      <t>じょうほう</t>
    </rPh>
    <rPh sb="21" eb="23">
      <t>にゅうりょく</t>
    </rPh>
    <phoneticPr fontId="4" type="Hiragana"/>
  </si>
  <si>
    <t>学校情報の入力</t>
    <rPh sb="0" eb="4">
      <t>ガッコウジョウホウ</t>
    </rPh>
    <rPh sb="5" eb="7">
      <t>ニュウリョク</t>
    </rPh>
    <phoneticPr fontId="4"/>
  </si>
  <si>
    <t>監督・選手情報の入力</t>
    <rPh sb="0" eb="2">
      <t>カントク</t>
    </rPh>
    <rPh sb="3" eb="7">
      <t>センシュジョウホウ</t>
    </rPh>
    <rPh sb="8" eb="10">
      <t>ニュウリョク</t>
    </rPh>
    <phoneticPr fontId="4"/>
  </si>
  <si>
    <t>出場する種目について、選手情報を入力してください。</t>
    <rPh sb="0" eb="2">
      <t>しゅつじょう</t>
    </rPh>
    <rPh sb="4" eb="6">
      <t>しゅもく</t>
    </rPh>
    <rPh sb="11" eb="15">
      <t>せんしゅじょうほう</t>
    </rPh>
    <rPh sb="16" eb="18">
      <t>にゅうりょく</t>
    </rPh>
    <phoneticPr fontId="4" type="Hiragana"/>
  </si>
  <si>
    <t>右側の表でOKとなるように入力してください。</t>
    <rPh sb="0" eb="2">
      <t>みぎがわ</t>
    </rPh>
    <rPh sb="3" eb="4">
      <t>ひょう</t>
    </rPh>
    <rPh sb="13" eb="15">
      <t>にゅうりょく</t>
    </rPh>
    <phoneticPr fontId="4" type="Hiragana"/>
  </si>
  <si>
    <t>入力チェック欄で、OKとなるように入力してください。</t>
    <rPh sb="0" eb="2">
      <t>ニュウリョク</t>
    </rPh>
    <rPh sb="6" eb="7">
      <t>ラン</t>
    </rPh>
    <rPh sb="17" eb="19">
      <t>ニュウリョク</t>
    </rPh>
    <phoneticPr fontId="4"/>
  </si>
  <si>
    <t>申込書の発行日</t>
    <rPh sb="0" eb="3">
      <t>モウシコミショ</t>
    </rPh>
    <rPh sb="4" eb="7">
      <t>ハッコウビ</t>
    </rPh>
    <phoneticPr fontId="4"/>
  </si>
  <si>
    <t>必須項目（リストから選択／日付の入力）</t>
    <rPh sb="0" eb="2">
      <t>ヒッス</t>
    </rPh>
    <rPh sb="2" eb="4">
      <t>コウモク</t>
    </rPh>
    <rPh sb="10" eb="12">
      <t>センタク</t>
    </rPh>
    <rPh sb="13" eb="15">
      <t>ヒヅケ</t>
    </rPh>
    <rPh sb="16" eb="18">
      <t>ニュウリョク</t>
    </rPh>
    <phoneticPr fontId="4"/>
  </si>
  <si>
    <t>外国人留学生</t>
    <rPh sb="0" eb="3">
      <t>ガイコクジン</t>
    </rPh>
    <rPh sb="3" eb="6">
      <t>リュウガクセイ</t>
    </rPh>
    <phoneticPr fontId="4"/>
  </si>
  <si>
    <t>引率／外部指導者</t>
    <rPh sb="0" eb="2">
      <t>いんそつ</t>
    </rPh>
    <rPh sb="3" eb="5">
      <t>がいぶ</t>
    </rPh>
    <rPh sb="5" eb="8">
      <t>しどうしゃ</t>
    </rPh>
    <phoneticPr fontId="4" type="Hiragana"/>
  </si>
  <si>
    <t>外国人留学生</t>
    <rPh sb="0" eb="3">
      <t>がいこくじん</t>
    </rPh>
    <rPh sb="3" eb="6">
      <t>りゅうがくせい</t>
    </rPh>
    <phoneticPr fontId="4" type="Hiragana"/>
  </si>
  <si>
    <t>選択または削除</t>
    <rPh sb="0" eb="2">
      <t>せんたく</t>
    </rPh>
    <rPh sb="5" eb="7">
      <t>さくじょ</t>
    </rPh>
    <phoneticPr fontId="4" type="Hiragana"/>
  </si>
  <si>
    <t>監督…引率責任者／外部指導者　選手…外国人留学生</t>
    <rPh sb="0" eb="2">
      <t>かんとく</t>
    </rPh>
    <rPh sb="3" eb="5">
      <t>いんそつ</t>
    </rPh>
    <rPh sb="5" eb="8">
      <t>せきにんしゃ</t>
    </rPh>
    <rPh sb="9" eb="11">
      <t>がいぶ</t>
    </rPh>
    <rPh sb="11" eb="14">
      <t>しどうしゃ</t>
    </rPh>
    <rPh sb="15" eb="17">
      <t>せんしゅ</t>
    </rPh>
    <rPh sb="18" eb="21">
      <t>がいこくじん</t>
    </rPh>
    <rPh sb="21" eb="24">
      <t>りゅうがくせい</t>
    </rPh>
    <phoneticPr fontId="4" type="Hiragana"/>
  </si>
  <si>
    <t>外部指導者</t>
    <rPh sb="0" eb="2">
      <t>がいぶ</t>
    </rPh>
    <rPh sb="2" eb="5">
      <t>しどうしゃ</t>
    </rPh>
    <phoneticPr fontId="4" type="Hiragana"/>
  </si>
  <si>
    <t>アドバイザー…アドバイザーがいる場合は、種別を選択してください。</t>
    <rPh sb="16" eb="18">
      <t>ばあい</t>
    </rPh>
    <rPh sb="20" eb="22">
      <t>しゅべつ</t>
    </rPh>
    <rPh sb="23" eb="25">
      <t>せんたく</t>
    </rPh>
    <phoneticPr fontId="4" type="Hiragana"/>
  </si>
  <si>
    <t>備考（学校対抗）</t>
    <rPh sb="0" eb="2">
      <t>ビコウ</t>
    </rPh>
    <rPh sb="3" eb="5">
      <t>ガッコウ</t>
    </rPh>
    <rPh sb="5" eb="7">
      <t>タイコウ</t>
    </rPh>
    <phoneticPr fontId="4"/>
  </si>
  <si>
    <t>備考（シングルス）</t>
    <rPh sb="0" eb="2">
      <t>ビコウ</t>
    </rPh>
    <phoneticPr fontId="4"/>
  </si>
  <si>
    <t>令和７年度 第53回全国高等学校選抜卓球大会　会　長　様</t>
    <rPh sb="0" eb="2">
      <t>レイワ</t>
    </rPh>
    <rPh sb="3" eb="5">
      <t>ネンド</t>
    </rPh>
    <rPh sb="6" eb="7">
      <t>ダイ</t>
    </rPh>
    <rPh sb="9" eb="10">
      <t>カイ</t>
    </rPh>
    <rPh sb="10" eb="12">
      <t>ゼンコク</t>
    </rPh>
    <rPh sb="12" eb="14">
      <t>コウトウ</t>
    </rPh>
    <rPh sb="14" eb="16">
      <t>ガッコウ</t>
    </rPh>
    <rPh sb="16" eb="18">
      <t>センバツ</t>
    </rPh>
    <rPh sb="18" eb="20">
      <t>タッキュウ</t>
    </rPh>
    <rPh sb="20" eb="22">
      <t>タイカイ</t>
    </rPh>
    <rPh sb="23" eb="24">
      <t>カイ</t>
    </rPh>
    <rPh sb="25" eb="26">
      <t>ナガ</t>
    </rPh>
    <rPh sb="27" eb="28">
      <t>サマ</t>
    </rPh>
    <phoneticPr fontId="5"/>
  </si>
  <si>
    <r>
      <t>※年齢は</t>
    </r>
    <r>
      <rPr>
        <b/>
        <sz val="11"/>
        <color rgb="FFFF0000"/>
        <rFont val="ＭＳ 明朝"/>
        <family val="1"/>
        <charset val="128"/>
      </rPr>
      <t>大会年齢</t>
    </r>
    <r>
      <rPr>
        <sz val="11"/>
        <rFont val="ＭＳ 明朝"/>
        <family val="1"/>
        <charset val="128"/>
      </rPr>
      <t>を記入すること。</t>
    </r>
    <rPh sb="1" eb="3">
      <t>ネンレイ</t>
    </rPh>
    <rPh sb="4" eb="8">
      <t>タイカイネンレイ</t>
    </rPh>
    <rPh sb="9" eb="11">
      <t>キニュウ</t>
    </rPh>
    <phoneticPr fontId="5"/>
  </si>
  <si>
    <r>
      <t>※年齢は</t>
    </r>
    <r>
      <rPr>
        <sz val="11"/>
        <color rgb="FFFF0000"/>
        <rFont val="ＭＳ 明朝"/>
        <family val="1"/>
        <charset val="128"/>
      </rPr>
      <t>大会年齢</t>
    </r>
    <r>
      <rPr>
        <sz val="11"/>
        <rFont val="ＭＳ 明朝"/>
        <family val="1"/>
        <charset val="128"/>
      </rPr>
      <t>を記入すること</t>
    </r>
    <rPh sb="1" eb="3">
      <t>ネンレイ</t>
    </rPh>
    <rPh sb="4" eb="8">
      <t>タイカイネンレイ</t>
    </rPh>
    <rPh sb="9" eb="11">
      <t>キニュウ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</si>
</sst>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26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theme="1"/>
      <name val="UD デジタル 教科書体 NP"/>
      <family val="1"/>
      <charset val="128"/>
    </font>
    <font>
      <b/>
      <u/>
      <sz val="1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8"/>
      <name val="UD デジタル 教科書体 NP"/>
      <family val="1"/>
      <charset val="128"/>
    </font>
    <font>
      <sz val="12"/>
      <name val="UD デジタル 教科書体 NP"/>
      <family val="1"/>
      <charset val="128"/>
    </font>
    <font>
      <sz val="16"/>
      <name val="UD デジタル 教科書体 NP"/>
      <family val="1"/>
      <charset val="128"/>
    </font>
    <font>
      <b/>
      <sz val="11"/>
      <color rgb="FFFF0000"/>
      <name val="ＭＳ 明朝"/>
      <family val="1"/>
      <charset val="128"/>
    </font>
    <font>
      <sz val="12"/>
      <color theme="1"/>
      <name val="UD デジタル 教科書体 NP"/>
      <family val="1"/>
      <charset val="128"/>
    </font>
    <font>
      <sz val="22"/>
      <name val="ＤＨＰ特太ゴシック体"/>
      <family val="3"/>
      <charset val="128"/>
    </font>
    <font>
      <sz val="9"/>
      <name val="UD デジタル 教科書体 NP"/>
      <family val="1"/>
      <charset val="128"/>
    </font>
    <font>
      <sz val="18"/>
      <color theme="1"/>
      <name val="UD Digi Kyokasho NP-B"/>
      <family val="1"/>
      <charset val="128"/>
    </font>
    <font>
      <sz val="11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1FFF1"/>
        <bgColor indexed="64"/>
      </patternFill>
    </fill>
  </fills>
  <borders count="1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 diagonalUp="1"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hair">
        <color auto="1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 style="medium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407">
    <xf numFmtId="0" fontId="0" fillId="0" borderId="0" xfId="0">
      <alignment vertical="center"/>
    </xf>
    <xf numFmtId="0" fontId="3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3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9" fillId="0" borderId="0" xfId="1" applyFont="1">
      <alignment vertical="center"/>
    </xf>
    <xf numFmtId="0" fontId="11" fillId="0" borderId="3" xfId="1" applyFont="1" applyBorder="1">
      <alignment vertical="center"/>
    </xf>
    <xf numFmtId="0" fontId="8" fillId="2" borderId="0" xfId="1" applyFont="1" applyFill="1">
      <alignment vertical="center"/>
    </xf>
    <xf numFmtId="0" fontId="8" fillId="0" borderId="0" xfId="1" applyFont="1" applyAlignment="1">
      <alignment horizontal="distributed" vertical="center" justifyLastLine="1"/>
    </xf>
    <xf numFmtId="0" fontId="8" fillId="0" borderId="0" xfId="1" applyFont="1" applyAlignment="1">
      <alignment horizontal="right" vertical="center"/>
    </xf>
    <xf numFmtId="49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14" fillId="0" borderId="0" xfId="0" applyFont="1">
      <alignment vertical="center"/>
    </xf>
    <xf numFmtId="0" fontId="14" fillId="4" borderId="0" xfId="0" applyFont="1" applyFill="1">
      <alignment vertical="center"/>
    </xf>
    <xf numFmtId="0" fontId="7" fillId="0" borderId="0" xfId="1" applyFont="1" applyAlignment="1">
      <alignment horizontal="distributed" vertical="center" justifyLastLine="1"/>
    </xf>
    <xf numFmtId="0" fontId="18" fillId="0" borderId="28" xfId="1" applyFont="1" applyBorder="1" applyAlignment="1">
      <alignment horizontal="center" vertical="center"/>
    </xf>
    <xf numFmtId="0" fontId="19" fillId="0" borderId="12" xfId="1" applyFont="1" applyBorder="1" applyAlignment="1">
      <alignment horizontal="distributed" vertical="center" justifyLastLine="1"/>
    </xf>
    <xf numFmtId="0" fontId="19" fillId="0" borderId="20" xfId="1" applyFont="1" applyBorder="1" applyAlignment="1">
      <alignment horizontal="distributed" vertical="center" justifyLastLine="1"/>
    </xf>
    <xf numFmtId="0" fontId="19" fillId="0" borderId="14" xfId="1" applyFont="1" applyBorder="1" applyAlignment="1">
      <alignment horizontal="distributed" vertical="center" justifyLastLine="1"/>
    </xf>
    <xf numFmtId="0" fontId="19" fillId="0" borderId="13" xfId="1" applyFont="1" applyBorder="1" applyAlignment="1">
      <alignment horizontal="distributed" vertical="center" justifyLastLine="1"/>
    </xf>
    <xf numFmtId="0" fontId="19" fillId="0" borderId="22" xfId="1" applyFont="1" applyBorder="1" applyAlignment="1">
      <alignment horizontal="distributed" vertical="center" justifyLastLine="1"/>
    </xf>
    <xf numFmtId="0" fontId="19" fillId="0" borderId="21" xfId="1" applyFont="1" applyBorder="1" applyAlignment="1">
      <alignment horizontal="distributed" vertical="center" justifyLastLine="1"/>
    </xf>
    <xf numFmtId="0" fontId="19" fillId="0" borderId="26" xfId="1" applyFont="1" applyBorder="1" applyAlignment="1">
      <alignment horizontal="distributed" vertical="center" justifyLastLine="1"/>
    </xf>
    <xf numFmtId="0" fontId="19" fillId="0" borderId="28" xfId="1" applyFont="1" applyBorder="1">
      <alignment vertical="center"/>
    </xf>
    <xf numFmtId="0" fontId="17" fillId="0" borderId="26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7" fillId="0" borderId="44" xfId="1" applyFont="1" applyBorder="1" applyAlignment="1">
      <alignment horizontal="center" vertical="center"/>
    </xf>
    <xf numFmtId="0" fontId="17" fillId="0" borderId="32" xfId="1" applyFont="1" applyBorder="1" applyAlignment="1">
      <alignment horizontal="center" vertical="center"/>
    </xf>
    <xf numFmtId="0" fontId="17" fillId="0" borderId="26" xfId="1" applyFont="1" applyBorder="1" applyAlignment="1">
      <alignment horizontal="distributed" vertical="center" justifyLastLine="1"/>
    </xf>
    <xf numFmtId="0" fontId="17" fillId="0" borderId="28" xfId="1" applyFont="1" applyBorder="1" applyAlignment="1">
      <alignment horizontal="distributed" vertical="center" justifyLastLine="1"/>
    </xf>
    <xf numFmtId="0" fontId="17" fillId="0" borderId="26" xfId="1" applyFont="1" applyBorder="1" applyAlignment="1">
      <alignment vertical="center" shrinkToFit="1"/>
    </xf>
    <xf numFmtId="0" fontId="18" fillId="0" borderId="46" xfId="2" applyFont="1" applyBorder="1">
      <alignment vertical="center"/>
    </xf>
    <xf numFmtId="0" fontId="18" fillId="0" borderId="47" xfId="2" applyFont="1" applyBorder="1">
      <alignment vertical="center"/>
    </xf>
    <xf numFmtId="0" fontId="18" fillId="0" borderId="48" xfId="2" applyFont="1" applyBorder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 shrinkToFit="1"/>
    </xf>
    <xf numFmtId="0" fontId="21" fillId="3" borderId="59" xfId="0" applyFont="1" applyFill="1" applyBorder="1" applyAlignment="1">
      <alignment horizontal="center" vertical="center" shrinkToFit="1"/>
    </xf>
    <xf numFmtId="0" fontId="21" fillId="3" borderId="46" xfId="0" applyFont="1" applyFill="1" applyBorder="1" applyAlignment="1">
      <alignment horizontal="center" vertical="center" shrinkToFit="1"/>
    </xf>
    <xf numFmtId="0" fontId="21" fillId="3" borderId="55" xfId="0" applyFont="1" applyFill="1" applyBorder="1" applyAlignment="1">
      <alignment horizontal="center" vertical="center" shrinkToFit="1"/>
    </xf>
    <xf numFmtId="0" fontId="21" fillId="3" borderId="60" xfId="0" applyFont="1" applyFill="1" applyBorder="1" applyAlignment="1" applyProtection="1">
      <alignment horizontal="center" vertical="center"/>
      <protection locked="0"/>
    </xf>
    <xf numFmtId="0" fontId="21" fillId="3" borderId="46" xfId="0" applyFont="1" applyFill="1" applyBorder="1" applyAlignment="1" applyProtection="1">
      <alignment horizontal="center" vertical="center"/>
      <protection locked="0"/>
    </xf>
    <xf numFmtId="0" fontId="21" fillId="3" borderId="61" xfId="0" applyFont="1" applyFill="1" applyBorder="1" applyAlignment="1" applyProtection="1">
      <alignment horizontal="center" vertical="center"/>
      <protection locked="0"/>
    </xf>
    <xf numFmtId="0" fontId="21" fillId="3" borderId="47" xfId="0" applyFont="1" applyFill="1" applyBorder="1" applyAlignment="1" applyProtection="1">
      <alignment horizontal="center" vertical="center"/>
      <protection locked="0"/>
    </xf>
    <xf numFmtId="0" fontId="21" fillId="3" borderId="48" xfId="0" applyFont="1" applyFill="1" applyBorder="1" applyAlignment="1" applyProtection="1">
      <alignment horizontal="center" vertical="center"/>
      <protection locked="0"/>
    </xf>
    <xf numFmtId="0" fontId="21" fillId="3" borderId="67" xfId="0" applyFont="1" applyFill="1" applyBorder="1" applyAlignment="1" applyProtection="1">
      <alignment horizontal="center" vertical="center"/>
      <protection locked="0"/>
    </xf>
    <xf numFmtId="0" fontId="21" fillId="2" borderId="16" xfId="0" applyFont="1" applyFill="1" applyBorder="1">
      <alignment vertical="center"/>
    </xf>
    <xf numFmtId="0" fontId="21" fillId="2" borderId="94" xfId="0" applyFont="1" applyFill="1" applyBorder="1">
      <alignment vertical="center"/>
    </xf>
    <xf numFmtId="0" fontId="21" fillId="2" borderId="3" xfId="0" applyFont="1" applyFill="1" applyBorder="1">
      <alignment vertical="center"/>
    </xf>
    <xf numFmtId="0" fontId="21" fillId="2" borderId="108" xfId="0" applyFont="1" applyFill="1" applyBorder="1">
      <alignment vertical="center"/>
    </xf>
    <xf numFmtId="0" fontId="21" fillId="2" borderId="92" xfId="0" applyFont="1" applyFill="1" applyBorder="1">
      <alignment vertical="center"/>
    </xf>
    <xf numFmtId="0" fontId="21" fillId="2" borderId="75" xfId="0" applyFont="1" applyFill="1" applyBorder="1">
      <alignment vertical="center"/>
    </xf>
    <xf numFmtId="0" fontId="21" fillId="2" borderId="7" xfId="0" applyFont="1" applyFill="1" applyBorder="1">
      <alignment vertical="center"/>
    </xf>
    <xf numFmtId="0" fontId="21" fillId="2" borderId="89" xfId="0" applyFont="1" applyFill="1" applyBorder="1">
      <alignment vertical="center"/>
    </xf>
    <xf numFmtId="0" fontId="21" fillId="2" borderId="91" xfId="0" applyFont="1" applyFill="1" applyBorder="1">
      <alignment vertical="center"/>
    </xf>
    <xf numFmtId="0" fontId="21" fillId="2" borderId="88" xfId="0" applyFont="1" applyFill="1" applyBorder="1">
      <alignment vertical="center"/>
    </xf>
    <xf numFmtId="0" fontId="21" fillId="2" borderId="66" xfId="0" applyFont="1" applyFill="1" applyBorder="1">
      <alignment vertical="center"/>
    </xf>
    <xf numFmtId="0" fontId="21" fillId="2" borderId="67" xfId="0" applyFont="1" applyFill="1" applyBorder="1">
      <alignment vertical="center"/>
    </xf>
    <xf numFmtId="0" fontId="21" fillId="2" borderId="93" xfId="0" applyFont="1" applyFill="1" applyBorder="1">
      <alignment vertical="center"/>
    </xf>
    <xf numFmtId="0" fontId="21" fillId="2" borderId="90" xfId="0" applyFont="1" applyFill="1" applyBorder="1">
      <alignment vertical="center"/>
    </xf>
    <xf numFmtId="0" fontId="22" fillId="0" borderId="0" xfId="1" applyFont="1">
      <alignment vertical="center"/>
    </xf>
    <xf numFmtId="0" fontId="21" fillId="0" borderId="26" xfId="0" applyFont="1" applyBorder="1">
      <alignment vertical="center"/>
    </xf>
    <xf numFmtId="0" fontId="21" fillId="0" borderId="27" xfId="0" applyFont="1" applyBorder="1">
      <alignment vertical="center"/>
    </xf>
    <xf numFmtId="0" fontId="21" fillId="0" borderId="31" xfId="0" applyFont="1" applyBorder="1">
      <alignment vertical="center"/>
    </xf>
    <xf numFmtId="0" fontId="21" fillId="2" borderId="109" xfId="0" applyFont="1" applyFill="1" applyBorder="1">
      <alignment vertical="center"/>
    </xf>
    <xf numFmtId="0" fontId="21" fillId="2" borderId="110" xfId="0" applyFont="1" applyFill="1" applyBorder="1">
      <alignment vertical="center"/>
    </xf>
    <xf numFmtId="0" fontId="21" fillId="2" borderId="111" xfId="0" applyFont="1" applyFill="1" applyBorder="1">
      <alignment vertical="center"/>
    </xf>
    <xf numFmtId="0" fontId="21" fillId="2" borderId="53" xfId="0" applyFont="1" applyFill="1" applyBorder="1">
      <alignment vertical="center"/>
    </xf>
    <xf numFmtId="0" fontId="21" fillId="2" borderId="112" xfId="0" applyFont="1" applyFill="1" applyBorder="1">
      <alignment vertical="center"/>
    </xf>
    <xf numFmtId="0" fontId="21" fillId="2" borderId="113" xfId="0" applyFont="1" applyFill="1" applyBorder="1">
      <alignment vertical="center"/>
    </xf>
    <xf numFmtId="0" fontId="21" fillId="2" borderId="50" xfId="0" applyFont="1" applyFill="1" applyBorder="1">
      <alignment vertical="center"/>
    </xf>
    <xf numFmtId="0" fontId="21" fillId="2" borderId="57" xfId="0" applyFont="1" applyFill="1" applyBorder="1">
      <alignment vertical="center"/>
    </xf>
    <xf numFmtId="0" fontId="21" fillId="0" borderId="29" xfId="0" applyFont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21" fillId="2" borderId="114" xfId="0" applyFont="1" applyFill="1" applyBorder="1" applyAlignment="1">
      <alignment horizontal="center" vertical="center"/>
    </xf>
    <xf numFmtId="0" fontId="21" fillId="2" borderId="115" xfId="0" applyFont="1" applyFill="1" applyBorder="1" applyAlignment="1">
      <alignment horizontal="center" vertical="center"/>
    </xf>
    <xf numFmtId="0" fontId="21" fillId="2" borderId="9" xfId="0" applyFont="1" applyFill="1" applyBorder="1">
      <alignment vertical="center"/>
    </xf>
    <xf numFmtId="0" fontId="21" fillId="2" borderId="116" xfId="0" applyFont="1" applyFill="1" applyBorder="1" applyAlignment="1">
      <alignment horizontal="center" vertical="center"/>
    </xf>
    <xf numFmtId="0" fontId="21" fillId="2" borderId="117" xfId="0" applyFont="1" applyFill="1" applyBorder="1" applyAlignment="1">
      <alignment horizontal="center" vertical="center"/>
    </xf>
    <xf numFmtId="0" fontId="21" fillId="2" borderId="118" xfId="0" applyFont="1" applyFill="1" applyBorder="1" applyAlignment="1">
      <alignment horizontal="center" vertical="center"/>
    </xf>
    <xf numFmtId="0" fontId="21" fillId="2" borderId="116" xfId="0" applyFont="1" applyFill="1" applyBorder="1">
      <alignment vertical="center"/>
    </xf>
    <xf numFmtId="0" fontId="21" fillId="0" borderId="119" xfId="0" applyFont="1" applyBorder="1" applyAlignment="1">
      <alignment horizontal="center" vertical="center"/>
    </xf>
    <xf numFmtId="0" fontId="21" fillId="2" borderId="63" xfId="0" applyFont="1" applyFill="1" applyBorder="1">
      <alignment vertical="center"/>
    </xf>
    <xf numFmtId="0" fontId="21" fillId="3" borderId="51" xfId="0" applyFont="1" applyFill="1" applyBorder="1" applyProtection="1">
      <alignment vertical="center"/>
      <protection locked="0"/>
    </xf>
    <xf numFmtId="0" fontId="21" fillId="3" borderId="58" xfId="0" applyFont="1" applyFill="1" applyBorder="1" applyProtection="1">
      <alignment vertical="center"/>
      <protection locked="0"/>
    </xf>
    <xf numFmtId="0" fontId="21" fillId="3" borderId="120" xfId="0" applyFont="1" applyFill="1" applyBorder="1" applyProtection="1">
      <alignment vertical="center"/>
      <protection locked="0"/>
    </xf>
    <xf numFmtId="0" fontId="21" fillId="3" borderId="92" xfId="0" applyFont="1" applyFill="1" applyBorder="1" applyProtection="1">
      <alignment vertical="center"/>
      <protection locked="0"/>
    </xf>
    <xf numFmtId="176" fontId="21" fillId="3" borderId="51" xfId="0" applyNumberFormat="1" applyFont="1" applyFill="1" applyBorder="1" applyAlignment="1" applyProtection="1">
      <alignment horizontal="left" vertical="center"/>
      <protection locked="0"/>
    </xf>
    <xf numFmtId="0" fontId="21" fillId="3" borderId="49" xfId="0" applyFont="1" applyFill="1" applyBorder="1" applyProtection="1">
      <alignment vertical="center"/>
      <protection locked="0"/>
    </xf>
    <xf numFmtId="49" fontId="21" fillId="3" borderId="49" xfId="0" applyNumberFormat="1" applyFont="1" applyFill="1" applyBorder="1" applyProtection="1">
      <alignment vertical="center"/>
      <protection locked="0"/>
    </xf>
    <xf numFmtId="49" fontId="21" fillId="3" borderId="120" xfId="0" applyNumberFormat="1" applyFont="1" applyFill="1" applyBorder="1" applyProtection="1">
      <alignment vertical="center"/>
      <protection locked="0"/>
    </xf>
    <xf numFmtId="0" fontId="21" fillId="5" borderId="51" xfId="0" applyFont="1" applyFill="1" applyBorder="1" applyProtection="1">
      <alignment vertical="center"/>
      <protection locked="0"/>
    </xf>
    <xf numFmtId="0" fontId="21" fillId="5" borderId="58" xfId="0" applyFont="1" applyFill="1" applyBorder="1" applyProtection="1">
      <alignment vertical="center"/>
      <protection locked="0"/>
    </xf>
    <xf numFmtId="0" fontId="21" fillId="0" borderId="28" xfId="0" applyFont="1" applyBorder="1" applyAlignment="1">
      <alignment horizontal="center" vertical="center"/>
    </xf>
    <xf numFmtId="0" fontId="21" fillId="2" borderId="8" xfId="0" applyFont="1" applyFill="1" applyBorder="1">
      <alignment vertical="center"/>
    </xf>
    <xf numFmtId="0" fontId="21" fillId="2" borderId="97" xfId="0" applyFont="1" applyFill="1" applyBorder="1">
      <alignment vertical="center"/>
    </xf>
    <xf numFmtId="0" fontId="21" fillId="2" borderId="96" xfId="0" applyFont="1" applyFill="1" applyBorder="1">
      <alignment vertical="center"/>
    </xf>
    <xf numFmtId="0" fontId="21" fillId="2" borderId="122" xfId="0" applyFont="1" applyFill="1" applyBorder="1">
      <alignment vertical="center"/>
    </xf>
    <xf numFmtId="0" fontId="21" fillId="2" borderId="123" xfId="0" applyFont="1" applyFill="1" applyBorder="1">
      <alignment vertical="center"/>
    </xf>
    <xf numFmtId="176" fontId="21" fillId="2" borderId="97" xfId="0" applyNumberFormat="1" applyFont="1" applyFill="1" applyBorder="1" applyAlignment="1">
      <alignment horizontal="left" vertical="center"/>
    </xf>
    <xf numFmtId="0" fontId="21" fillId="2" borderId="98" xfId="0" applyFont="1" applyFill="1" applyBorder="1">
      <alignment vertical="center"/>
    </xf>
    <xf numFmtId="49" fontId="21" fillId="2" borderId="98" xfId="0" applyNumberFormat="1" applyFont="1" applyFill="1" applyBorder="1">
      <alignment vertical="center"/>
    </xf>
    <xf numFmtId="49" fontId="21" fillId="2" borderId="122" xfId="0" applyNumberFormat="1" applyFont="1" applyFill="1" applyBorder="1">
      <alignment vertical="center"/>
    </xf>
    <xf numFmtId="0" fontId="21" fillId="0" borderId="121" xfId="0" applyFont="1" applyBorder="1" applyAlignment="1">
      <alignment vertical="center" shrinkToFit="1"/>
    </xf>
    <xf numFmtId="0" fontId="21" fillId="2" borderId="62" xfId="0" applyFont="1" applyFill="1" applyBorder="1" applyAlignment="1">
      <alignment vertical="center" shrinkToFit="1"/>
    </xf>
    <xf numFmtId="0" fontId="21" fillId="2" borderId="53" xfId="0" applyFont="1" applyFill="1" applyBorder="1" applyAlignment="1">
      <alignment vertical="center" shrinkToFit="1"/>
    </xf>
    <xf numFmtId="0" fontId="21" fillId="2" borderId="57" xfId="0" applyFont="1" applyFill="1" applyBorder="1" applyAlignment="1">
      <alignment vertical="center" shrinkToFit="1"/>
    </xf>
    <xf numFmtId="0" fontId="21" fillId="2" borderId="112" xfId="0" applyFont="1" applyFill="1" applyBorder="1" applyAlignment="1">
      <alignment vertical="center" shrinkToFit="1"/>
    </xf>
    <xf numFmtId="0" fontId="21" fillId="2" borderId="113" xfId="0" applyFont="1" applyFill="1" applyBorder="1" applyAlignment="1">
      <alignment vertical="center" shrinkToFit="1"/>
    </xf>
    <xf numFmtId="0" fontId="21" fillId="2" borderId="50" xfId="0" applyFont="1" applyFill="1" applyBorder="1" applyAlignment="1">
      <alignment vertical="center" shrinkToFit="1"/>
    </xf>
    <xf numFmtId="0" fontId="21" fillId="3" borderId="132" xfId="0" applyFont="1" applyFill="1" applyBorder="1" applyAlignment="1" applyProtection="1">
      <alignment horizontal="center" vertical="center"/>
      <protection locked="0"/>
    </xf>
    <xf numFmtId="0" fontId="21" fillId="3" borderId="133" xfId="0" applyFont="1" applyFill="1" applyBorder="1" applyAlignment="1" applyProtection="1">
      <alignment horizontal="center" vertical="center"/>
      <protection locked="0"/>
    </xf>
    <xf numFmtId="0" fontId="21" fillId="3" borderId="134" xfId="0" applyFont="1" applyFill="1" applyBorder="1" applyAlignment="1" applyProtection="1">
      <alignment horizontal="center" vertical="center"/>
      <protection locked="0"/>
    </xf>
    <xf numFmtId="14" fontId="21" fillId="3" borderId="135" xfId="0" applyNumberFormat="1" applyFont="1" applyFill="1" applyBorder="1" applyAlignment="1" applyProtection="1">
      <alignment horizontal="center" vertical="center"/>
      <protection locked="0"/>
    </xf>
    <xf numFmtId="0" fontId="21" fillId="3" borderId="6" xfId="0" applyFont="1" applyFill="1" applyBorder="1" applyAlignment="1" applyProtection="1">
      <alignment horizontal="center" vertical="center"/>
      <protection locked="0"/>
    </xf>
    <xf numFmtId="0" fontId="21" fillId="3" borderId="34" xfId="0" applyFont="1" applyFill="1" applyBorder="1" applyAlignment="1" applyProtection="1">
      <alignment horizontal="center" vertical="center"/>
      <protection locked="0"/>
    </xf>
    <xf numFmtId="0" fontId="21" fillId="5" borderId="79" xfId="0" applyFont="1" applyFill="1" applyBorder="1" applyAlignment="1" applyProtection="1">
      <alignment horizontal="center" vertical="center"/>
      <protection locked="0"/>
    </xf>
    <xf numFmtId="0" fontId="21" fillId="5" borderId="80" xfId="0" applyFont="1" applyFill="1" applyBorder="1" applyAlignment="1" applyProtection="1">
      <alignment horizontal="center" vertical="center"/>
      <protection locked="0"/>
    </xf>
    <xf numFmtId="0" fontId="21" fillId="5" borderId="82" xfId="0" applyFont="1" applyFill="1" applyBorder="1" applyAlignment="1" applyProtection="1">
      <alignment horizontal="center" vertical="center"/>
      <protection locked="0"/>
    </xf>
    <xf numFmtId="0" fontId="21" fillId="5" borderId="8" xfId="0" applyFont="1" applyFill="1" applyBorder="1" applyAlignment="1" applyProtection="1">
      <alignment horizontal="center" vertical="center"/>
      <protection locked="0"/>
    </xf>
    <xf numFmtId="0" fontId="8" fillId="4" borderId="26" xfId="1" applyFont="1" applyFill="1" applyBorder="1" applyAlignment="1">
      <alignment horizontal="distributed" vertical="center" justifyLastLine="1"/>
    </xf>
    <xf numFmtId="0" fontId="8" fillId="4" borderId="27" xfId="1" applyFont="1" applyFill="1" applyBorder="1" applyAlignment="1">
      <alignment horizontal="center" vertical="center" justifyLastLine="1"/>
    </xf>
    <xf numFmtId="0" fontId="8" fillId="4" borderId="28" xfId="1" applyFont="1" applyFill="1" applyBorder="1" applyAlignment="1">
      <alignment horizontal="distributed" vertical="center" justifyLastLine="1"/>
    </xf>
    <xf numFmtId="0" fontId="8" fillId="4" borderId="33" xfId="1" applyFont="1" applyFill="1" applyBorder="1" applyAlignment="1">
      <alignment horizontal="distributed" vertical="center" justifyLastLine="1"/>
    </xf>
    <xf numFmtId="0" fontId="8" fillId="4" borderId="12" xfId="1" applyFont="1" applyFill="1" applyBorder="1" applyAlignment="1">
      <alignment horizontal="distributed" vertical="center" justifyLastLine="1"/>
    </xf>
    <xf numFmtId="0" fontId="8" fillId="4" borderId="20" xfId="1" applyFont="1" applyFill="1" applyBorder="1" applyAlignment="1">
      <alignment horizontal="distributed" vertical="center" justifyLastLine="1"/>
    </xf>
    <xf numFmtId="0" fontId="8" fillId="4" borderId="32" xfId="1" applyFont="1" applyFill="1" applyBorder="1" applyAlignment="1">
      <alignment horizontal="distributed" vertical="center" justifyLastLine="1"/>
    </xf>
    <xf numFmtId="0" fontId="23" fillId="0" borderId="39" xfId="1" applyFont="1" applyBorder="1" applyAlignment="1">
      <alignment horizontal="left" vertical="top" wrapText="1"/>
    </xf>
    <xf numFmtId="0" fontId="23" fillId="0" borderId="42" xfId="1" applyFont="1" applyBorder="1" applyAlignment="1">
      <alignment horizontal="left" vertical="top" wrapText="1"/>
    </xf>
    <xf numFmtId="0" fontId="23" fillId="0" borderId="38" xfId="1" applyFont="1" applyBorder="1" applyAlignment="1">
      <alignment horizontal="left" vertical="top" wrapText="1"/>
    </xf>
    <xf numFmtId="0" fontId="19" fillId="0" borderId="27" xfId="1" applyFont="1" applyBorder="1" applyAlignment="1">
      <alignment horizontal="center" vertical="center"/>
    </xf>
    <xf numFmtId="0" fontId="21" fillId="3" borderId="60" xfId="0" applyFont="1" applyFill="1" applyBorder="1" applyAlignment="1">
      <alignment horizontal="center" vertical="center" shrinkToFit="1"/>
    </xf>
    <xf numFmtId="0" fontId="21" fillId="0" borderId="60" xfId="0" applyFont="1" applyBorder="1" applyAlignment="1">
      <alignment horizontal="center" vertical="center" shrinkToFit="1"/>
    </xf>
    <xf numFmtId="0" fontId="21" fillId="3" borderId="61" xfId="0" applyFont="1" applyFill="1" applyBorder="1" applyAlignment="1">
      <alignment horizontal="center" vertical="center" shrinkToFit="1"/>
    </xf>
    <xf numFmtId="0" fontId="21" fillId="0" borderId="34" xfId="0" applyFont="1" applyBorder="1" applyAlignment="1">
      <alignment horizontal="center" vertical="center" shrinkToFit="1"/>
    </xf>
    <xf numFmtId="0" fontId="21" fillId="0" borderId="65" xfId="0" applyFont="1" applyBorder="1" applyAlignment="1">
      <alignment horizontal="center" vertical="center" shrinkToFit="1"/>
    </xf>
    <xf numFmtId="0" fontId="21" fillId="3" borderId="8" xfId="0" applyFont="1" applyFill="1" applyBorder="1" applyAlignment="1">
      <alignment horizontal="center" vertical="center" shrinkToFit="1"/>
    </xf>
    <xf numFmtId="0" fontId="21" fillId="3" borderId="52" xfId="0" applyFont="1" applyFill="1" applyBorder="1" applyAlignment="1">
      <alignment horizontal="center" vertical="center" shrinkToFit="1"/>
    </xf>
    <xf numFmtId="0" fontId="21" fillId="3" borderId="73" xfId="0" applyFont="1" applyFill="1" applyBorder="1" applyAlignment="1">
      <alignment horizontal="center" vertical="center" shrinkToFit="1"/>
    </xf>
    <xf numFmtId="14" fontId="21" fillId="3" borderId="66" xfId="0" applyNumberFormat="1" applyFont="1" applyFill="1" applyBorder="1" applyAlignment="1">
      <alignment horizontal="center" vertical="center" shrinkToFit="1"/>
    </xf>
    <xf numFmtId="0" fontId="21" fillId="3" borderId="97" xfId="0" applyFont="1" applyFill="1" applyBorder="1" applyAlignment="1">
      <alignment horizontal="center" vertical="center" shrinkToFit="1"/>
    </xf>
    <xf numFmtId="0" fontId="21" fillId="3" borderId="47" xfId="0" applyFont="1" applyFill="1" applyBorder="1" applyAlignment="1">
      <alignment horizontal="center" vertical="center" shrinkToFit="1"/>
    </xf>
    <xf numFmtId="0" fontId="21" fillId="3" borderId="48" xfId="0" applyFont="1" applyFill="1" applyBorder="1" applyAlignment="1">
      <alignment horizontal="center" vertical="center" shrinkToFit="1"/>
    </xf>
    <xf numFmtId="0" fontId="21" fillId="3" borderId="67" xfId="0" applyFont="1" applyFill="1" applyBorder="1" applyAlignment="1">
      <alignment horizontal="center" vertical="center" shrinkToFit="1"/>
    </xf>
    <xf numFmtId="0" fontId="21" fillId="3" borderId="98" xfId="0" applyFont="1" applyFill="1" applyBorder="1" applyAlignment="1">
      <alignment horizontal="center" vertical="center" shrinkToFit="1"/>
    </xf>
    <xf numFmtId="0" fontId="21" fillId="3" borderId="56" xfId="0" applyFont="1" applyFill="1" applyBorder="1" applyAlignment="1">
      <alignment horizontal="center" vertical="center" shrinkToFit="1"/>
    </xf>
    <xf numFmtId="0" fontId="21" fillId="3" borderId="72" xfId="0" applyFont="1" applyFill="1" applyBorder="1" applyAlignment="1">
      <alignment horizontal="center" vertical="center" shrinkToFit="1"/>
    </xf>
    <xf numFmtId="0" fontId="21" fillId="3" borderId="64" xfId="0" applyFont="1" applyFill="1" applyBorder="1" applyAlignment="1">
      <alignment horizontal="center" vertical="center" shrinkToFit="1"/>
    </xf>
    <xf numFmtId="0" fontId="21" fillId="3" borderId="96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14" fontId="21" fillId="0" borderId="0" xfId="0" applyNumberFormat="1" applyFont="1" applyAlignment="1">
      <alignment horizontal="center" vertical="center" shrinkToFit="1"/>
    </xf>
    <xf numFmtId="0" fontId="21" fillId="0" borderId="77" xfId="0" applyFont="1" applyBorder="1" applyAlignment="1">
      <alignment horizontal="center" vertical="center" shrinkToFit="1"/>
    </xf>
    <xf numFmtId="0" fontId="21" fillId="0" borderId="78" xfId="0" applyFont="1" applyBorder="1" applyAlignment="1">
      <alignment horizontal="center" vertical="center" shrinkToFit="1"/>
    </xf>
    <xf numFmtId="0" fontId="21" fillId="0" borderId="81" xfId="0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shrinkToFit="1"/>
    </xf>
    <xf numFmtId="0" fontId="21" fillId="0" borderId="44" xfId="0" applyFont="1" applyBorder="1" applyAlignment="1">
      <alignment horizontal="center" vertical="center" shrinkToFit="1"/>
    </xf>
    <xf numFmtId="0" fontId="21" fillId="2" borderId="70" xfId="0" applyFont="1" applyFill="1" applyBorder="1">
      <alignment vertical="center"/>
    </xf>
    <xf numFmtId="0" fontId="21" fillId="2" borderId="71" xfId="0" applyFont="1" applyFill="1" applyBorder="1">
      <alignment vertical="center"/>
    </xf>
    <xf numFmtId="0" fontId="21" fillId="2" borderId="60" xfId="0" applyFont="1" applyFill="1" applyBorder="1" applyAlignment="1">
      <alignment horizontal="centerContinuous" vertical="center"/>
    </xf>
    <xf numFmtId="0" fontId="21" fillId="2" borderId="68" xfId="0" applyFont="1" applyFill="1" applyBorder="1" applyAlignment="1">
      <alignment horizontal="centerContinuous" vertical="center"/>
    </xf>
    <xf numFmtId="0" fontId="21" fillId="2" borderId="69" xfId="0" applyFont="1" applyFill="1" applyBorder="1" applyAlignment="1">
      <alignment horizontal="centerContinuous" vertical="center"/>
    </xf>
    <xf numFmtId="0" fontId="21" fillId="2" borderId="61" xfId="0" applyFont="1" applyFill="1" applyBorder="1" applyAlignment="1">
      <alignment horizontal="centerContinuous" vertical="center"/>
    </xf>
    <xf numFmtId="0" fontId="21" fillId="2" borderId="34" xfId="0" applyFont="1" applyFill="1" applyBorder="1" applyAlignment="1">
      <alignment horizontal="centerContinuous" vertical="center"/>
    </xf>
    <xf numFmtId="0" fontId="21" fillId="2" borderId="54" xfId="0" applyFont="1" applyFill="1" applyBorder="1" applyAlignment="1">
      <alignment horizontal="centerContinuous" vertical="center"/>
    </xf>
    <xf numFmtId="0" fontId="21" fillId="2" borderId="70" xfId="0" applyFont="1" applyFill="1" applyBorder="1" applyAlignment="1">
      <alignment horizontal="centerContinuous" vertical="center"/>
    </xf>
    <xf numFmtId="0" fontId="21" fillId="2" borderId="71" xfId="0" applyFont="1" applyFill="1" applyBorder="1" applyAlignment="1">
      <alignment horizontal="centerContinuous" vertical="center"/>
    </xf>
    <xf numFmtId="0" fontId="21" fillId="2" borderId="0" xfId="0" applyFont="1" applyFill="1">
      <alignment vertical="center"/>
    </xf>
    <xf numFmtId="0" fontId="21" fillId="2" borderId="43" xfId="0" applyFont="1" applyFill="1" applyBorder="1">
      <alignment vertical="center"/>
    </xf>
    <xf numFmtId="0" fontId="21" fillId="2" borderId="43" xfId="0" applyFont="1" applyFill="1" applyBorder="1" applyAlignment="1">
      <alignment horizontal="center" vertical="center"/>
    </xf>
    <xf numFmtId="0" fontId="21" fillId="2" borderId="124" xfId="0" applyFont="1" applyFill="1" applyBorder="1" applyAlignment="1">
      <alignment horizontal="centerContinuous" vertical="center"/>
    </xf>
    <xf numFmtId="0" fontId="21" fillId="2" borderId="125" xfId="0" applyFont="1" applyFill="1" applyBorder="1" applyAlignment="1">
      <alignment horizontal="centerContinuous" vertical="center"/>
    </xf>
    <xf numFmtId="0" fontId="21" fillId="2" borderId="126" xfId="0" applyFont="1" applyFill="1" applyBorder="1" applyAlignment="1">
      <alignment horizontal="centerContinuous" vertical="center"/>
    </xf>
    <xf numFmtId="0" fontId="21" fillId="2" borderId="127" xfId="0" applyFont="1" applyFill="1" applyBorder="1" applyAlignment="1">
      <alignment horizontal="centerContinuous" vertical="center"/>
    </xf>
    <xf numFmtId="0" fontId="21" fillId="2" borderId="128" xfId="0" applyFont="1" applyFill="1" applyBorder="1" applyAlignment="1">
      <alignment horizontal="center" vertical="center"/>
    </xf>
    <xf numFmtId="0" fontId="21" fillId="2" borderId="45" xfId="0" applyFont="1" applyFill="1" applyBorder="1">
      <alignment vertical="center"/>
    </xf>
    <xf numFmtId="0" fontId="21" fillId="2" borderId="60" xfId="0" applyFont="1" applyFill="1" applyBorder="1" applyAlignment="1" applyProtection="1">
      <alignment horizontal="center" vertical="center"/>
      <protection hidden="1"/>
    </xf>
    <xf numFmtId="0" fontId="21" fillId="2" borderId="99" xfId="0" applyFont="1" applyFill="1" applyBorder="1" applyAlignment="1">
      <alignment horizontal="center" vertical="center"/>
    </xf>
    <xf numFmtId="0" fontId="21" fillId="2" borderId="100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138" xfId="0" applyFont="1" applyFill="1" applyBorder="1" applyAlignment="1">
      <alignment horizontal="centerContinuous" vertical="center"/>
    </xf>
    <xf numFmtId="0" fontId="21" fillId="2" borderId="104" xfId="0" applyFont="1" applyFill="1" applyBorder="1" applyAlignment="1">
      <alignment horizontal="center" vertical="center"/>
    </xf>
    <xf numFmtId="0" fontId="21" fillId="2" borderId="22" xfId="0" applyFont="1" applyFill="1" applyBorder="1" applyAlignment="1">
      <alignment horizontal="center" vertical="center"/>
    </xf>
    <xf numFmtId="0" fontId="21" fillId="2" borderId="101" xfId="0" applyFont="1" applyFill="1" applyBorder="1" applyAlignment="1">
      <alignment horizontal="center" vertical="center"/>
    </xf>
    <xf numFmtId="0" fontId="21" fillId="2" borderId="102" xfId="0" applyFont="1" applyFill="1" applyBorder="1" applyAlignment="1">
      <alignment horizontal="center" vertical="center"/>
    </xf>
    <xf numFmtId="0" fontId="21" fillId="2" borderId="103" xfId="0" applyFont="1" applyFill="1" applyBorder="1" applyAlignment="1">
      <alignment horizontal="center" vertical="center"/>
    </xf>
    <xf numFmtId="0" fontId="21" fillId="2" borderId="105" xfId="0" applyFont="1" applyFill="1" applyBorder="1" applyAlignment="1">
      <alignment horizontal="center" vertical="center"/>
    </xf>
    <xf numFmtId="0" fontId="21" fillId="2" borderId="139" xfId="0" applyFont="1" applyFill="1" applyBorder="1">
      <alignment vertical="center"/>
    </xf>
    <xf numFmtId="0" fontId="21" fillId="2" borderId="95" xfId="0" applyFont="1" applyFill="1" applyBorder="1" applyAlignment="1">
      <alignment horizontal="center" vertical="center"/>
    </xf>
    <xf numFmtId="0" fontId="21" fillId="2" borderId="129" xfId="0" applyFont="1" applyFill="1" applyBorder="1" applyAlignment="1">
      <alignment horizontal="center" vertical="center"/>
    </xf>
    <xf numFmtId="0" fontId="21" fillId="2" borderId="107" xfId="0" applyFont="1" applyFill="1" applyBorder="1" applyAlignment="1">
      <alignment horizontal="center" vertical="center"/>
    </xf>
    <xf numFmtId="0" fontId="21" fillId="2" borderId="106" xfId="0" applyFont="1" applyFill="1" applyBorder="1" applyAlignment="1">
      <alignment horizontal="center" vertical="center"/>
    </xf>
    <xf numFmtId="0" fontId="21" fillId="2" borderId="45" xfId="0" applyFont="1" applyFill="1" applyBorder="1" applyAlignment="1">
      <alignment horizontal="center" vertical="center"/>
    </xf>
    <xf numFmtId="0" fontId="21" fillId="2" borderId="39" xfId="0" applyFont="1" applyFill="1" applyBorder="1" applyAlignment="1">
      <alignment horizontal="center" vertical="center"/>
    </xf>
    <xf numFmtId="0" fontId="21" fillId="2" borderId="42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21" fillId="5" borderId="91" xfId="0" applyFont="1" applyFill="1" applyBorder="1" applyProtection="1">
      <alignment vertical="center"/>
      <protection locked="0"/>
    </xf>
    <xf numFmtId="0" fontId="24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 shrinkToFit="1"/>
    </xf>
    <xf numFmtId="0" fontId="8" fillId="4" borderId="6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8" fillId="4" borderId="20" xfId="1" applyFont="1" applyFill="1" applyBorder="1" applyAlignment="1">
      <alignment horizontal="center" vertical="center"/>
    </xf>
    <xf numFmtId="0" fontId="8" fillId="4" borderId="21" xfId="1" applyFont="1" applyFill="1" applyBorder="1" applyAlignment="1">
      <alignment horizontal="center" vertical="center"/>
    </xf>
    <xf numFmtId="0" fontId="8" fillId="4" borderId="74" xfId="1" applyFont="1" applyFill="1" applyBorder="1" applyAlignment="1">
      <alignment horizontal="distributed" vertical="center" justifyLastLine="1"/>
    </xf>
    <xf numFmtId="0" fontId="14" fillId="4" borderId="140" xfId="0" applyFont="1" applyFill="1" applyBorder="1">
      <alignment vertical="center"/>
    </xf>
    <xf numFmtId="0" fontId="14" fillId="4" borderId="118" xfId="0" applyFont="1" applyFill="1" applyBorder="1">
      <alignment vertical="center"/>
    </xf>
    <xf numFmtId="0" fontId="14" fillId="4" borderId="116" xfId="0" applyFont="1" applyFill="1" applyBorder="1">
      <alignment vertical="center"/>
    </xf>
    <xf numFmtId="0" fontId="14" fillId="4" borderId="140" xfId="0" quotePrefix="1" applyFont="1" applyFill="1" applyBorder="1">
      <alignment vertical="center"/>
    </xf>
    <xf numFmtId="0" fontId="14" fillId="4" borderId="141" xfId="0" applyFont="1" applyFill="1" applyBorder="1">
      <alignment vertical="center"/>
    </xf>
    <xf numFmtId="0" fontId="14" fillId="4" borderId="77" xfId="0" applyFont="1" applyFill="1" applyBorder="1">
      <alignment vertical="center"/>
    </xf>
    <xf numFmtId="0" fontId="14" fillId="4" borderId="142" xfId="0" applyFont="1" applyFill="1" applyBorder="1">
      <alignment vertical="center"/>
    </xf>
    <xf numFmtId="0" fontId="14" fillId="4" borderId="143" xfId="0" applyFont="1" applyFill="1" applyBorder="1">
      <alignment vertical="center"/>
    </xf>
    <xf numFmtId="0" fontId="14" fillId="4" borderId="133" xfId="0" applyFont="1" applyFill="1" applyBorder="1">
      <alignment vertical="center"/>
    </xf>
    <xf numFmtId="0" fontId="14" fillId="4" borderId="144" xfId="0" applyFont="1" applyFill="1" applyBorder="1">
      <alignment vertical="center"/>
    </xf>
    <xf numFmtId="0" fontId="14" fillId="4" borderId="49" xfId="0" applyFont="1" applyFill="1" applyBorder="1">
      <alignment vertical="center"/>
    </xf>
    <xf numFmtId="0" fontId="14" fillId="4" borderId="47" xfId="0" applyFont="1" applyFill="1" applyBorder="1">
      <alignment vertical="center"/>
    </xf>
    <xf numFmtId="0" fontId="14" fillId="4" borderId="50" xfId="0" applyFont="1" applyFill="1" applyBorder="1">
      <alignment vertical="center"/>
    </xf>
    <xf numFmtId="0" fontId="14" fillId="4" borderId="120" xfId="0" applyFont="1" applyFill="1" applyBorder="1">
      <alignment vertical="center"/>
    </xf>
    <xf numFmtId="0" fontId="14" fillId="4" borderId="83" xfId="0" applyFont="1" applyFill="1" applyBorder="1">
      <alignment vertical="center"/>
    </xf>
    <xf numFmtId="0" fontId="14" fillId="4" borderId="112" xfId="0" applyFont="1" applyFill="1" applyBorder="1">
      <alignment vertical="center"/>
    </xf>
    <xf numFmtId="14" fontId="14" fillId="4" borderId="140" xfId="0" applyNumberFormat="1" applyFont="1" applyFill="1" applyBorder="1">
      <alignment vertical="center"/>
    </xf>
    <xf numFmtId="0" fontId="14" fillId="4" borderId="116" xfId="0" quotePrefix="1" applyFont="1" applyFill="1" applyBorder="1">
      <alignment vertical="center"/>
    </xf>
    <xf numFmtId="0" fontId="21" fillId="2" borderId="26" xfId="0" applyFont="1" applyFill="1" applyBorder="1">
      <alignment vertical="center"/>
    </xf>
    <xf numFmtId="0" fontId="21" fillId="2" borderId="27" xfId="0" applyFont="1" applyFill="1" applyBorder="1">
      <alignment vertical="center"/>
    </xf>
    <xf numFmtId="0" fontId="21" fillId="2" borderId="31" xfId="0" applyFont="1" applyFill="1" applyBorder="1">
      <alignment vertical="center"/>
    </xf>
    <xf numFmtId="0" fontId="21" fillId="2" borderId="121" xfId="0" applyFont="1" applyFill="1" applyBorder="1" applyAlignment="1">
      <alignment vertical="center" shrinkToFit="1"/>
    </xf>
    <xf numFmtId="0" fontId="21" fillId="2" borderId="28" xfId="0" applyFont="1" applyFill="1" applyBorder="1">
      <alignment vertical="center"/>
    </xf>
    <xf numFmtId="0" fontId="21" fillId="2" borderId="29" xfId="0" applyFont="1" applyFill="1" applyBorder="1" applyAlignment="1">
      <alignment horizontal="center" vertical="center"/>
    </xf>
    <xf numFmtId="0" fontId="8" fillId="0" borderId="0" xfId="1" applyFont="1" applyAlignment="1">
      <alignment horizontal="centerContinuous" vertical="center"/>
    </xf>
    <xf numFmtId="0" fontId="19" fillId="0" borderId="0" xfId="1" applyFont="1" applyAlignment="1">
      <alignment horizontal="centerContinuous" vertical="center"/>
    </xf>
    <xf numFmtId="0" fontId="19" fillId="0" borderId="8" xfId="1" applyFont="1" applyBorder="1" applyAlignment="1">
      <alignment horizontal="center" vertical="center"/>
    </xf>
    <xf numFmtId="0" fontId="19" fillId="0" borderId="14" xfId="1" applyFont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 shrinkToFit="1"/>
    </xf>
    <xf numFmtId="0" fontId="21" fillId="3" borderId="34" xfId="0" applyFont="1" applyFill="1" applyBorder="1" applyAlignment="1">
      <alignment horizontal="center" vertical="center" shrinkToFit="1"/>
    </xf>
    <xf numFmtId="0" fontId="21" fillId="3" borderId="65" xfId="0" applyFont="1" applyFill="1" applyBorder="1" applyAlignment="1">
      <alignment horizontal="center" vertical="center" shrinkToFit="1"/>
    </xf>
    <xf numFmtId="0" fontId="21" fillId="3" borderId="14" xfId="0" applyFont="1" applyFill="1" applyBorder="1" applyAlignment="1">
      <alignment horizontal="center" vertical="center" shrinkToFit="1"/>
    </xf>
    <xf numFmtId="0" fontId="21" fillId="3" borderId="22" xfId="0" applyFont="1" applyFill="1" applyBorder="1" applyAlignment="1">
      <alignment horizontal="center" vertical="center" shrinkToFit="1"/>
    </xf>
    <xf numFmtId="0" fontId="21" fillId="5" borderId="12" xfId="0" applyFont="1" applyFill="1" applyBorder="1" applyAlignment="1">
      <alignment horizontal="center" vertical="center" shrinkToFit="1"/>
    </xf>
    <xf numFmtId="0" fontId="21" fillId="5" borderId="76" xfId="0" applyFont="1" applyFill="1" applyBorder="1" applyAlignment="1">
      <alignment horizontal="center" vertical="center" shrinkToFit="1"/>
    </xf>
    <xf numFmtId="0" fontId="21" fillId="5" borderId="79" xfId="0" applyFont="1" applyFill="1" applyBorder="1" applyAlignment="1">
      <alignment horizontal="center" vertical="center" shrinkToFit="1"/>
    </xf>
    <xf numFmtId="0" fontId="21" fillId="5" borderId="80" xfId="0" applyFont="1" applyFill="1" applyBorder="1" applyAlignment="1">
      <alignment horizontal="center" vertical="center" shrinkToFit="1"/>
    </xf>
    <xf numFmtId="0" fontId="21" fillId="5" borderId="82" xfId="0" applyFont="1" applyFill="1" applyBorder="1" applyAlignment="1">
      <alignment horizontal="center" vertical="center" shrinkToFit="1"/>
    </xf>
    <xf numFmtId="0" fontId="21" fillId="5" borderId="12" xfId="0" applyFont="1" applyFill="1" applyBorder="1" applyAlignment="1" applyProtection="1">
      <alignment horizontal="center" vertical="center"/>
      <protection locked="0"/>
    </xf>
    <xf numFmtId="0" fontId="21" fillId="5" borderId="76" xfId="0" applyFont="1" applyFill="1" applyBorder="1" applyAlignment="1" applyProtection="1">
      <alignment horizontal="center" vertical="center"/>
      <protection locked="0"/>
    </xf>
    <xf numFmtId="0" fontId="21" fillId="5" borderId="14" xfId="0" applyFont="1" applyFill="1" applyBorder="1" applyAlignment="1" applyProtection="1">
      <alignment horizontal="center" vertical="center"/>
      <protection locked="0"/>
    </xf>
    <xf numFmtId="0" fontId="21" fillId="2" borderId="8" xfId="0" quotePrefix="1" applyFont="1" applyFill="1" applyBorder="1" applyAlignment="1">
      <alignment horizontal="centerContinuous" vertical="center"/>
    </xf>
    <xf numFmtId="0" fontId="19" fillId="0" borderId="6" xfId="1" applyFont="1" applyBorder="1" applyAlignment="1">
      <alignment horizontal="distributed" vertical="center" justifyLastLine="1"/>
    </xf>
    <xf numFmtId="0" fontId="19" fillId="0" borderId="65" xfId="1" applyFont="1" applyBorder="1" applyAlignment="1">
      <alignment horizontal="center" vertical="center"/>
    </xf>
    <xf numFmtId="0" fontId="19" fillId="0" borderId="81" xfId="1" applyFont="1" applyBorder="1" applyAlignment="1">
      <alignment horizontal="center" vertical="center"/>
    </xf>
    <xf numFmtId="0" fontId="19" fillId="0" borderId="82" xfId="1" applyFont="1" applyBorder="1" applyAlignment="1">
      <alignment horizontal="center" vertical="center"/>
    </xf>
    <xf numFmtId="0" fontId="21" fillId="2" borderId="145" xfId="0" applyFont="1" applyFill="1" applyBorder="1" applyAlignment="1">
      <alignment horizontal="center" vertical="center" shrinkToFit="1"/>
    </xf>
    <xf numFmtId="0" fontId="21" fillId="2" borderId="124" xfId="0" applyFont="1" applyFill="1" applyBorder="1" applyAlignment="1">
      <alignment horizontal="center" vertical="center" shrinkToFit="1"/>
    </xf>
    <xf numFmtId="0" fontId="21" fillId="3" borderId="60" xfId="0" applyFont="1" applyFill="1" applyBorder="1" applyAlignment="1" applyProtection="1">
      <alignment horizontal="center" vertical="center" shrinkToFit="1"/>
      <protection locked="0"/>
    </xf>
    <xf numFmtId="0" fontId="21" fillId="3" borderId="132" xfId="0" applyFont="1" applyFill="1" applyBorder="1" applyAlignment="1" applyProtection="1">
      <alignment horizontal="center" vertical="center" shrinkToFit="1"/>
      <protection locked="0"/>
    </xf>
    <xf numFmtId="0" fontId="21" fillId="3" borderId="46" xfId="0" applyFont="1" applyFill="1" applyBorder="1" applyAlignment="1" applyProtection="1">
      <alignment horizontal="center" vertical="center" shrinkToFit="1"/>
      <protection locked="0"/>
    </xf>
    <xf numFmtId="0" fontId="21" fillId="3" borderId="137" xfId="0" applyFont="1" applyFill="1" applyBorder="1" applyAlignment="1" applyProtection="1">
      <alignment horizontal="center" vertical="center" shrinkToFit="1"/>
      <protection locked="0"/>
    </xf>
    <xf numFmtId="0" fontId="21" fillId="2" borderId="146" xfId="0" applyFont="1" applyFill="1" applyBorder="1" applyAlignment="1" applyProtection="1">
      <alignment horizontal="center" vertical="center"/>
      <protection locked="0"/>
    </xf>
    <xf numFmtId="0" fontId="21" fillId="5" borderId="85" xfId="0" applyFont="1" applyFill="1" applyBorder="1" applyAlignment="1" applyProtection="1">
      <alignment horizontal="center" vertical="center"/>
      <protection locked="0"/>
    </xf>
    <xf numFmtId="0" fontId="21" fillId="5" borderId="86" xfId="0" applyFont="1" applyFill="1" applyBorder="1" applyAlignment="1" applyProtection="1">
      <alignment horizontal="center" vertical="center"/>
      <protection locked="0"/>
    </xf>
    <xf numFmtId="0" fontId="21" fillId="5" borderId="130" xfId="0" applyFont="1" applyFill="1" applyBorder="1" applyAlignment="1" applyProtection="1">
      <alignment horizontal="center" vertical="center"/>
      <protection locked="0"/>
    </xf>
    <xf numFmtId="0" fontId="21" fillId="5" borderId="131" xfId="0" applyFont="1" applyFill="1" applyBorder="1" applyAlignment="1" applyProtection="1">
      <alignment horizontal="center" vertical="center"/>
      <protection locked="0"/>
    </xf>
    <xf numFmtId="0" fontId="21" fillId="5" borderId="8" xfId="0" applyFont="1" applyFill="1" applyBorder="1" applyAlignment="1" applyProtection="1">
      <alignment horizontal="left" vertical="center"/>
      <protection locked="0"/>
    </xf>
    <xf numFmtId="0" fontId="21" fillId="5" borderId="136" xfId="0" applyFont="1" applyFill="1" applyBorder="1" applyAlignment="1" applyProtection="1">
      <alignment horizontal="left" vertical="center"/>
      <protection locked="0"/>
    </xf>
    <xf numFmtId="0" fontId="21" fillId="5" borderId="98" xfId="0" applyFont="1" applyFill="1" applyBorder="1" applyAlignment="1" applyProtection="1">
      <alignment horizontal="left" vertical="center"/>
      <protection locked="0"/>
    </xf>
    <xf numFmtId="0" fontId="21" fillId="5" borderId="122" xfId="0" applyFont="1" applyFill="1" applyBorder="1" applyAlignment="1" applyProtection="1">
      <alignment horizontal="left" vertical="center"/>
      <protection locked="0"/>
    </xf>
    <xf numFmtId="0" fontId="21" fillId="5" borderId="18" xfId="0" applyFont="1" applyFill="1" applyBorder="1" applyAlignment="1" applyProtection="1">
      <alignment horizontal="left" vertical="center"/>
      <protection locked="0"/>
    </xf>
    <xf numFmtId="0" fontId="23" fillId="0" borderId="32" xfId="1" applyFont="1" applyBorder="1" applyAlignment="1">
      <alignment horizontal="left" vertical="top"/>
    </xf>
    <xf numFmtId="0" fontId="21" fillId="5" borderId="14" xfId="0" applyFont="1" applyFill="1" applyBorder="1" applyProtection="1">
      <alignment vertical="center"/>
      <protection locked="0"/>
    </xf>
    <xf numFmtId="0" fontId="21" fillId="2" borderId="136" xfId="0" applyFont="1" applyFill="1" applyBorder="1">
      <alignment vertical="center"/>
    </xf>
    <xf numFmtId="0" fontId="21" fillId="2" borderId="132" xfId="0" applyFont="1" applyFill="1" applyBorder="1">
      <alignment vertical="center"/>
    </xf>
    <xf numFmtId="0" fontId="21" fillId="3" borderId="76" xfId="0" applyFont="1" applyFill="1" applyBorder="1" applyProtection="1">
      <alignment vertical="center"/>
      <protection locked="0"/>
    </xf>
    <xf numFmtId="14" fontId="21" fillId="3" borderId="119" xfId="0" applyNumberFormat="1" applyFont="1" applyFill="1" applyBorder="1" applyAlignment="1" applyProtection="1">
      <alignment horizontal="center" vertical="center"/>
      <protection locked="0"/>
    </xf>
    <xf numFmtId="14" fontId="21" fillId="3" borderId="65" xfId="0" applyNumberFormat="1" applyFont="1" applyFill="1" applyBorder="1" applyAlignment="1" applyProtection="1">
      <alignment horizontal="center" vertical="center"/>
      <protection locked="0"/>
    </xf>
    <xf numFmtId="0" fontId="21" fillId="5" borderId="46" xfId="0" applyFont="1" applyFill="1" applyBorder="1" applyAlignment="1" applyProtection="1">
      <alignment horizontal="center" vertical="center"/>
      <protection locked="0"/>
    </xf>
    <xf numFmtId="0" fontId="21" fillId="5" borderId="47" xfId="0" applyFont="1" applyFill="1" applyBorder="1" applyAlignment="1" applyProtection="1">
      <alignment horizontal="center" vertical="center"/>
      <protection locked="0"/>
    </xf>
    <xf numFmtId="0" fontId="21" fillId="5" borderId="48" xfId="0" applyFont="1" applyFill="1" applyBorder="1" applyAlignment="1" applyProtection="1">
      <alignment horizontal="center" vertical="center"/>
      <protection locked="0"/>
    </xf>
    <xf numFmtId="0" fontId="21" fillId="5" borderId="67" xfId="0" applyFont="1" applyFill="1" applyBorder="1" applyAlignment="1" applyProtection="1">
      <alignment horizontal="center" vertical="center"/>
      <protection locked="0"/>
    </xf>
    <xf numFmtId="0" fontId="21" fillId="5" borderId="46" xfId="0" applyFont="1" applyFill="1" applyBorder="1" applyAlignment="1" applyProtection="1">
      <alignment horizontal="center" vertical="center" shrinkToFit="1"/>
      <protection locked="0"/>
    </xf>
    <xf numFmtId="0" fontId="21" fillId="5" borderId="137" xfId="0" applyFont="1" applyFill="1" applyBorder="1" applyAlignment="1" applyProtection="1">
      <alignment horizontal="center" vertical="center"/>
      <protection locked="0"/>
    </xf>
    <xf numFmtId="0" fontId="21" fillId="5" borderId="83" xfId="0" applyFont="1" applyFill="1" applyBorder="1" applyAlignment="1" applyProtection="1">
      <alignment horizontal="center" vertical="center"/>
      <protection locked="0"/>
    </xf>
    <xf numFmtId="0" fontId="21" fillId="5" borderId="84" xfId="0" applyFont="1" applyFill="1" applyBorder="1" applyAlignment="1" applyProtection="1">
      <alignment horizontal="center" vertical="center"/>
      <protection locked="0"/>
    </xf>
    <xf numFmtId="0" fontId="21" fillId="5" borderId="87" xfId="0" applyFont="1" applyFill="1" applyBorder="1" applyAlignment="1" applyProtection="1">
      <alignment horizontal="center" vertical="center"/>
      <protection locked="0"/>
    </xf>
    <xf numFmtId="0" fontId="21" fillId="5" borderId="137" xfId="0" applyFont="1" applyFill="1" applyBorder="1" applyAlignment="1" applyProtection="1">
      <alignment horizontal="center" vertical="center" shrinkToFit="1"/>
      <protection locked="0"/>
    </xf>
    <xf numFmtId="0" fontId="11" fillId="0" borderId="3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21" fillId="2" borderId="6" xfId="0" quotePrefix="1" applyFont="1" applyFill="1" applyBorder="1" applyAlignment="1">
      <alignment horizontal="center" vertical="center"/>
    </xf>
    <xf numFmtId="0" fontId="21" fillId="2" borderId="8" xfId="0" quotePrefix="1" applyFont="1" applyFill="1" applyBorder="1" applyAlignment="1">
      <alignment horizontal="center" vertical="center"/>
    </xf>
    <xf numFmtId="0" fontId="21" fillId="2" borderId="147" xfId="0" applyFont="1" applyFill="1" applyBorder="1" applyAlignment="1">
      <alignment horizontal="center" vertical="center"/>
    </xf>
    <xf numFmtId="0" fontId="21" fillId="2" borderId="96" xfId="0" applyFont="1" applyFill="1" applyBorder="1" applyAlignment="1">
      <alignment horizontal="center" vertical="center"/>
    </xf>
    <xf numFmtId="0" fontId="21" fillId="5" borderId="6" xfId="0" applyFont="1" applyFill="1" applyBorder="1" applyAlignment="1" applyProtection="1">
      <alignment horizontal="center" vertical="center"/>
      <protection locked="0"/>
    </xf>
    <xf numFmtId="0" fontId="21" fillId="5" borderId="8" xfId="0" applyFont="1" applyFill="1" applyBorder="1" applyAlignment="1" applyProtection="1">
      <alignment horizontal="center" vertical="center"/>
      <protection locked="0"/>
    </xf>
    <xf numFmtId="0" fontId="21" fillId="2" borderId="20" xfId="0" applyFont="1" applyFill="1" applyBorder="1" applyAlignment="1">
      <alignment horizontal="center" vertical="center"/>
    </xf>
    <xf numFmtId="0" fontId="21" fillId="2" borderId="22" xfId="0" applyFont="1" applyFill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8" fillId="0" borderId="17" xfId="1" applyFont="1" applyBorder="1">
      <alignment vertical="center"/>
    </xf>
    <xf numFmtId="49" fontId="8" fillId="0" borderId="17" xfId="1" applyNumberFormat="1" applyFont="1" applyBorder="1" applyAlignment="1">
      <alignment horizontal="left" vertical="center"/>
    </xf>
    <xf numFmtId="0" fontId="19" fillId="0" borderId="26" xfId="1" applyFont="1" applyBorder="1" applyAlignment="1">
      <alignment horizontal="center" vertical="center"/>
    </xf>
    <xf numFmtId="0" fontId="19" fillId="0" borderId="27" xfId="1" applyFont="1" applyBorder="1" applyAlignment="1">
      <alignment horizontal="center" vertical="center"/>
    </xf>
    <xf numFmtId="0" fontId="19" fillId="0" borderId="28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9" fillId="0" borderId="35" xfId="1" applyFont="1" applyBorder="1" applyAlignment="1">
      <alignment horizontal="center" vertical="center" justifyLastLine="1"/>
    </xf>
    <xf numFmtId="0" fontId="19" fillId="0" borderId="36" xfId="1" applyFont="1" applyBorder="1" applyAlignment="1">
      <alignment horizontal="center" vertical="center" justifyLastLine="1"/>
    </xf>
    <xf numFmtId="0" fontId="19" fillId="0" borderId="35" xfId="1" applyFont="1" applyBorder="1" applyAlignment="1">
      <alignment horizontal="center" vertical="center" shrinkToFit="1"/>
    </xf>
    <xf numFmtId="0" fontId="19" fillId="0" borderId="37" xfId="1" applyFont="1" applyBorder="1" applyAlignment="1">
      <alignment horizontal="center" vertical="center" shrinkToFit="1"/>
    </xf>
    <xf numFmtId="0" fontId="19" fillId="0" borderId="36" xfId="1" applyFont="1" applyBorder="1" applyAlignment="1">
      <alignment horizontal="center" vertical="center" shrinkToFit="1"/>
    </xf>
    <xf numFmtId="0" fontId="19" fillId="0" borderId="12" xfId="1" applyFont="1" applyBorder="1" applyAlignment="1">
      <alignment horizontal="center" vertical="center"/>
    </xf>
    <xf numFmtId="0" fontId="19" fillId="0" borderId="14" xfId="1" applyFont="1" applyBorder="1" applyAlignment="1">
      <alignment horizontal="center" vertical="center"/>
    </xf>
    <xf numFmtId="0" fontId="19" fillId="0" borderId="40" xfId="1" applyFont="1" applyBorder="1" applyAlignment="1">
      <alignment horizontal="center" vertical="center"/>
    </xf>
    <xf numFmtId="0" fontId="19" fillId="0" borderId="4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 shrinkToFit="1"/>
    </xf>
    <xf numFmtId="0" fontId="19" fillId="0" borderId="13" xfId="1" applyFont="1" applyBorder="1" applyAlignment="1">
      <alignment horizontal="center" vertical="center" shrinkToFit="1"/>
    </xf>
    <xf numFmtId="0" fontId="19" fillId="0" borderId="14" xfId="1" applyFont="1" applyBorder="1" applyAlignment="1">
      <alignment horizontal="center" vertical="center" shrinkToFit="1"/>
    </xf>
    <xf numFmtId="0" fontId="3" fillId="0" borderId="0" xfId="1" applyFont="1" applyAlignment="1">
      <alignment horizontal="left" vertical="center"/>
    </xf>
    <xf numFmtId="0" fontId="3" fillId="0" borderId="17" xfId="1" applyFont="1" applyBorder="1" applyAlignment="1">
      <alignment horizontal="left" vertical="center"/>
    </xf>
    <xf numFmtId="0" fontId="8" fillId="4" borderId="26" xfId="1" applyFont="1" applyFill="1" applyBorder="1" applyAlignment="1">
      <alignment horizontal="center" vertical="center" justifyLastLine="1"/>
    </xf>
    <xf numFmtId="0" fontId="8" fillId="4" borderId="28" xfId="1" applyFont="1" applyFill="1" applyBorder="1" applyAlignment="1">
      <alignment horizontal="center" vertical="center" justifyLastLine="1"/>
    </xf>
    <xf numFmtId="0" fontId="8" fillId="4" borderId="24" xfId="1" applyFont="1" applyFill="1" applyBorder="1" applyAlignment="1">
      <alignment horizontal="distributed" vertical="center" justifyLastLine="1"/>
    </xf>
    <xf numFmtId="0" fontId="8" fillId="4" borderId="30" xfId="1" applyFont="1" applyFill="1" applyBorder="1" applyAlignment="1">
      <alignment horizontal="distributed" vertical="center" justifyLastLine="1"/>
    </xf>
    <xf numFmtId="0" fontId="8" fillId="4" borderId="31" xfId="1" applyFont="1" applyFill="1" applyBorder="1" applyAlignment="1">
      <alignment horizontal="distributed" vertical="center" justifyLastLine="1"/>
    </xf>
    <xf numFmtId="0" fontId="8" fillId="4" borderId="29" xfId="1" applyFont="1" applyFill="1" applyBorder="1" applyAlignment="1">
      <alignment horizontal="distributed" vertical="center" justifyLastLine="1"/>
    </xf>
    <xf numFmtId="0" fontId="8" fillId="4" borderId="25" xfId="1" applyFont="1" applyFill="1" applyBorder="1" applyAlignment="1">
      <alignment horizontal="distributed" vertical="center" justifyLastLine="1"/>
    </xf>
    <xf numFmtId="0" fontId="17" fillId="0" borderId="26" xfId="1" applyFont="1" applyBorder="1" applyAlignment="1">
      <alignment horizontal="center" vertical="center"/>
    </xf>
    <xf numFmtId="0" fontId="17" fillId="0" borderId="27" xfId="1" applyFont="1" applyBorder="1" applyAlignment="1">
      <alignment horizontal="center" vertical="center"/>
    </xf>
    <xf numFmtId="0" fontId="8" fillId="4" borderId="24" xfId="1" applyFont="1" applyFill="1" applyBorder="1" applyAlignment="1">
      <alignment horizontal="center" vertical="center" wrapText="1"/>
    </xf>
    <xf numFmtId="0" fontId="8" fillId="4" borderId="29" xfId="1" applyFont="1" applyFill="1" applyBorder="1" applyAlignment="1">
      <alignment horizontal="center" vertical="center"/>
    </xf>
    <xf numFmtId="0" fontId="8" fillId="4" borderId="25" xfId="1" applyFont="1" applyFill="1" applyBorder="1" applyAlignment="1">
      <alignment horizontal="center" vertical="center"/>
    </xf>
    <xf numFmtId="0" fontId="17" fillId="0" borderId="28" xfId="1" applyFont="1" applyBorder="1" applyAlignment="1">
      <alignment horizontal="center" vertical="center"/>
    </xf>
    <xf numFmtId="0" fontId="12" fillId="4" borderId="24" xfId="1" applyFont="1" applyFill="1" applyBorder="1" applyAlignment="1">
      <alignment horizontal="center" vertical="center" wrapText="1"/>
    </xf>
    <xf numFmtId="0" fontId="12" fillId="4" borderId="25" xfId="1" applyFont="1" applyFill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17" fillId="0" borderId="17" xfId="1" applyFont="1" applyBorder="1" applyAlignment="1">
      <alignment horizontal="center" vertical="center"/>
    </xf>
    <xf numFmtId="0" fontId="17" fillId="0" borderId="18" xfId="1" applyFont="1" applyBorder="1" applyAlignment="1">
      <alignment horizontal="center" vertical="center"/>
    </xf>
    <xf numFmtId="0" fontId="8" fillId="4" borderId="4" xfId="1" applyFont="1" applyFill="1" applyBorder="1" applyAlignment="1">
      <alignment horizontal="distributed" vertical="center" justifyLastLine="1"/>
    </xf>
    <xf numFmtId="0" fontId="8" fillId="4" borderId="19" xfId="1" applyFont="1" applyFill="1" applyBorder="1" applyAlignment="1">
      <alignment horizontal="distributed" vertical="center" justifyLastLine="1"/>
    </xf>
    <xf numFmtId="0" fontId="17" fillId="0" borderId="20" xfId="1" applyFont="1" applyBorder="1" applyAlignment="1">
      <alignment horizontal="center" vertical="center"/>
    </xf>
    <xf numFmtId="0" fontId="17" fillId="0" borderId="21" xfId="1" applyFont="1" applyBorder="1" applyAlignment="1">
      <alignment horizontal="center" vertical="center"/>
    </xf>
    <xf numFmtId="0" fontId="17" fillId="0" borderId="22" xfId="1" applyFont="1" applyBorder="1" applyAlignment="1">
      <alignment horizontal="center" vertical="center"/>
    </xf>
    <xf numFmtId="0" fontId="8" fillId="0" borderId="0" xfId="1" applyFont="1" applyAlignment="1">
      <alignment horizontal="distributed" vertical="center" justifyLastLine="1"/>
    </xf>
    <xf numFmtId="0" fontId="8" fillId="4" borderId="1" xfId="1" applyFont="1" applyFill="1" applyBorder="1" applyAlignment="1">
      <alignment horizontal="distributed" vertical="center" justifyLastLine="1"/>
    </xf>
    <xf numFmtId="0" fontId="8" fillId="4" borderId="23" xfId="1" applyFont="1" applyFill="1" applyBorder="1" applyAlignment="1">
      <alignment horizontal="distributed" vertical="center" justifyLastLine="1"/>
    </xf>
    <xf numFmtId="0" fontId="17" fillId="0" borderId="6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8" fillId="4" borderId="2" xfId="1" applyFont="1" applyFill="1" applyBorder="1" applyAlignment="1">
      <alignment horizontal="distributed" vertical="center" justifyLastLine="1"/>
    </xf>
    <xf numFmtId="0" fontId="17" fillId="0" borderId="6" xfId="3" applyFont="1" applyBorder="1" applyAlignment="1">
      <alignment horizontal="center" vertical="center" shrinkToFit="1"/>
    </xf>
    <xf numFmtId="0" fontId="17" fillId="0" borderId="7" xfId="3" applyFont="1" applyBorder="1" applyAlignment="1">
      <alignment horizontal="center" vertical="center" shrinkToFit="1"/>
    </xf>
    <xf numFmtId="0" fontId="17" fillId="0" borderId="8" xfId="3" applyFont="1" applyBorder="1" applyAlignment="1">
      <alignment horizontal="center" vertical="center" shrinkToFit="1"/>
    </xf>
    <xf numFmtId="0" fontId="7" fillId="4" borderId="6" xfId="1" applyFont="1" applyFill="1" applyBorder="1" applyAlignment="1">
      <alignment horizontal="distributed" vertical="center" wrapText="1" justifyLastLine="1"/>
    </xf>
    <xf numFmtId="0" fontId="7" fillId="4" borderId="7" xfId="1" applyFont="1" applyFill="1" applyBorder="1" applyAlignment="1">
      <alignment horizontal="distributed" vertical="center" justifyLastLine="1"/>
    </xf>
    <xf numFmtId="0" fontId="7" fillId="4" borderId="8" xfId="1" applyFont="1" applyFill="1" applyBorder="1" applyAlignment="1">
      <alignment horizontal="distributed" vertical="center" justifyLastLine="1"/>
    </xf>
    <xf numFmtId="0" fontId="10" fillId="4" borderId="1" xfId="1" applyFont="1" applyFill="1" applyBorder="1" applyAlignment="1">
      <alignment horizontal="center" vertical="center" wrapText="1"/>
    </xf>
    <xf numFmtId="0" fontId="10" fillId="4" borderId="9" xfId="1" applyFont="1" applyFill="1" applyBorder="1" applyAlignment="1">
      <alignment horizontal="center" vertical="center"/>
    </xf>
    <xf numFmtId="0" fontId="10" fillId="4" borderId="2" xfId="1" applyFont="1" applyFill="1" applyBorder="1" applyAlignment="1">
      <alignment horizontal="center" vertical="center"/>
    </xf>
    <xf numFmtId="0" fontId="19" fillId="0" borderId="20" xfId="1" applyFont="1" applyBorder="1" applyAlignment="1">
      <alignment horizontal="center" vertical="center" shrinkToFit="1"/>
    </xf>
    <xf numFmtId="0" fontId="19" fillId="0" borderId="21" xfId="1" applyFont="1" applyBorder="1" applyAlignment="1">
      <alignment horizontal="center" vertical="center" shrinkToFit="1"/>
    </xf>
    <xf numFmtId="0" fontId="19" fillId="0" borderId="22" xfId="1" applyFont="1" applyBorder="1" applyAlignment="1">
      <alignment horizontal="center" vertical="center" shrinkToFit="1"/>
    </xf>
    <xf numFmtId="0" fontId="19" fillId="0" borderId="26" xfId="1" applyFont="1" applyBorder="1" applyAlignment="1">
      <alignment horizontal="center" vertical="center" shrinkToFit="1"/>
    </xf>
    <xf numFmtId="0" fontId="19" fillId="0" borderId="27" xfId="1" applyFont="1" applyBorder="1" applyAlignment="1">
      <alignment horizontal="center" vertical="center" shrinkToFit="1"/>
    </xf>
    <xf numFmtId="0" fontId="19" fillId="0" borderId="28" xfId="1" applyFont="1" applyBorder="1" applyAlignment="1">
      <alignment horizontal="center" vertical="center" shrinkToFit="1"/>
    </xf>
    <xf numFmtId="0" fontId="3" fillId="4" borderId="10" xfId="1" applyFont="1" applyFill="1" applyBorder="1" applyAlignment="1">
      <alignment horizontal="distributed" vertical="center" justifyLastLine="1"/>
    </xf>
    <xf numFmtId="0" fontId="3" fillId="4" borderId="11" xfId="1" applyFont="1" applyFill="1" applyBorder="1" applyAlignment="1">
      <alignment horizontal="distributed" vertical="center" justifyLastLine="1"/>
    </xf>
    <xf numFmtId="0" fontId="17" fillId="0" borderId="12" xfId="1" applyFont="1" applyBorder="1" applyAlignment="1">
      <alignment horizontal="center" vertical="center" shrinkToFit="1"/>
    </xf>
    <xf numFmtId="0" fontId="17" fillId="0" borderId="13" xfId="1" applyFont="1" applyBorder="1" applyAlignment="1">
      <alignment horizontal="center" vertical="center" shrinkToFit="1"/>
    </xf>
    <xf numFmtId="0" fontId="17" fillId="0" borderId="14" xfId="1" applyFont="1" applyBorder="1" applyAlignment="1">
      <alignment horizontal="center" vertical="center" shrinkToFit="1"/>
    </xf>
    <xf numFmtId="0" fontId="17" fillId="0" borderId="4" xfId="1" applyFont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8" fillId="4" borderId="10" xfId="1" applyFont="1" applyFill="1" applyBorder="1" applyAlignment="1">
      <alignment horizontal="distributed" vertical="center" justifyLastLine="1"/>
    </xf>
    <xf numFmtId="0" fontId="8" fillId="4" borderId="11" xfId="1" applyFont="1" applyFill="1" applyBorder="1" applyAlignment="1">
      <alignment horizontal="distributed" vertical="center" justifyLastLine="1"/>
    </xf>
    <xf numFmtId="0" fontId="17" fillId="0" borderId="12" xfId="1" applyFont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center"/>
    </xf>
    <xf numFmtId="49" fontId="8" fillId="0" borderId="17" xfId="1" applyNumberFormat="1" applyFont="1" applyBorder="1">
      <alignment vertical="center"/>
    </xf>
    <xf numFmtId="0" fontId="17" fillId="0" borderId="26" xfId="1" applyFont="1" applyBorder="1" applyAlignment="1">
      <alignment horizontal="center" vertical="center" shrinkToFit="1"/>
    </xf>
    <xf numFmtId="0" fontId="17" fillId="0" borderId="27" xfId="1" applyFont="1" applyBorder="1" applyAlignment="1">
      <alignment horizontal="center" vertical="center" shrinkToFit="1"/>
    </xf>
    <xf numFmtId="0" fontId="17" fillId="0" borderId="28" xfId="1" applyFont="1" applyBorder="1" applyAlignment="1">
      <alignment horizontal="center" vertical="center" shrinkToFit="1"/>
    </xf>
    <xf numFmtId="0" fontId="9" fillId="0" borderId="26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9" fillId="0" borderId="26" xfId="1" applyFont="1" applyBorder="1" applyAlignment="1">
      <alignment horizontal="left" vertical="center"/>
    </xf>
    <xf numFmtId="0" fontId="9" fillId="0" borderId="27" xfId="1" applyFont="1" applyBorder="1" applyAlignment="1">
      <alignment horizontal="left" vertical="center"/>
    </xf>
    <xf numFmtId="0" fontId="8" fillId="4" borderId="27" xfId="1" applyFont="1" applyFill="1" applyBorder="1" applyAlignment="1">
      <alignment horizontal="center" vertical="center" justifyLastLine="1"/>
    </xf>
    <xf numFmtId="0" fontId="11" fillId="0" borderId="3" xfId="1" applyFont="1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2" fillId="4" borderId="10" xfId="1" applyFont="1" applyFill="1" applyBorder="1" applyAlignment="1">
      <alignment horizontal="distributed" vertical="center" justifyLastLine="1"/>
    </xf>
    <xf numFmtId="0" fontId="12" fillId="4" borderId="11" xfId="1" applyFont="1" applyFill="1" applyBorder="1" applyAlignment="1">
      <alignment horizontal="distributed" vertical="center" justifyLastLine="1"/>
    </xf>
    <xf numFmtId="0" fontId="8" fillId="4" borderId="26" xfId="1" applyFont="1" applyFill="1" applyBorder="1" applyAlignment="1">
      <alignment horizontal="center" vertical="center" wrapText="1"/>
    </xf>
    <xf numFmtId="0" fontId="8" fillId="4" borderId="27" xfId="1" applyFont="1" applyFill="1" applyBorder="1" applyAlignment="1">
      <alignment horizontal="center" vertical="center" wrapText="1"/>
    </xf>
    <xf numFmtId="0" fontId="8" fillId="4" borderId="28" xfId="1" applyFont="1" applyFill="1" applyBorder="1" applyAlignment="1">
      <alignment horizontal="center" vertical="center" wrapText="1"/>
    </xf>
    <xf numFmtId="0" fontId="3" fillId="4" borderId="31" xfId="1" applyFont="1" applyFill="1" applyBorder="1" applyAlignment="1">
      <alignment horizontal="center" vertical="center" wrapText="1"/>
    </xf>
    <xf numFmtId="0" fontId="3" fillId="4" borderId="29" xfId="1" applyFont="1" applyFill="1" applyBorder="1" applyAlignment="1">
      <alignment horizontal="center" vertical="center"/>
    </xf>
    <xf numFmtId="0" fontId="3" fillId="4" borderId="25" xfId="1" applyFont="1" applyFill="1" applyBorder="1" applyAlignment="1">
      <alignment horizontal="center" vertical="center"/>
    </xf>
    <xf numFmtId="0" fontId="8" fillId="4" borderId="75" xfId="1" applyFont="1" applyFill="1" applyBorder="1" applyAlignment="1">
      <alignment horizontal="center" vertical="center" justifyLastLine="1"/>
    </xf>
    <xf numFmtId="0" fontId="8" fillId="4" borderId="71" xfId="1" applyFont="1" applyFill="1" applyBorder="1" applyAlignment="1">
      <alignment horizontal="center" vertical="center" justifyLastLine="1"/>
    </xf>
    <xf numFmtId="0" fontId="8" fillId="4" borderId="75" xfId="1" applyFont="1" applyFill="1" applyBorder="1" applyAlignment="1">
      <alignment horizontal="distributed" vertical="center" justifyLastLine="1"/>
    </xf>
    <xf numFmtId="0" fontId="8" fillId="4" borderId="71" xfId="1" applyFont="1" applyFill="1" applyBorder="1" applyAlignment="1">
      <alignment horizontal="distributed" vertical="center" justifyLastLine="1"/>
    </xf>
    <xf numFmtId="0" fontId="8" fillId="4" borderId="70" xfId="1" applyFont="1" applyFill="1" applyBorder="1" applyAlignment="1">
      <alignment horizontal="distributed" vertical="center" justifyLastLine="1"/>
    </xf>
    <xf numFmtId="0" fontId="17" fillId="0" borderId="148" xfId="1" applyFont="1" applyBorder="1" applyAlignment="1">
      <alignment horizontal="center" vertical="center" shrinkToFit="1"/>
    </xf>
    <xf numFmtId="0" fontId="17" fillId="0" borderId="149" xfId="1" applyFont="1" applyBorder="1" applyAlignment="1">
      <alignment horizontal="center" vertical="center" shrinkToFit="1"/>
    </xf>
    <xf numFmtId="0" fontId="17" fillId="0" borderId="148" xfId="1" applyFont="1" applyBorder="1" applyAlignment="1">
      <alignment horizontal="center" vertical="center" justifyLastLine="1"/>
    </xf>
    <xf numFmtId="0" fontId="17" fillId="0" borderId="149" xfId="1" applyFont="1" applyBorder="1" applyAlignment="1">
      <alignment horizontal="center" vertical="center" justifyLastLine="1"/>
    </xf>
  </cellXfs>
  <cellStyles count="4">
    <cellStyle name="ハイパーリンク" xfId="3" builtinId="8"/>
    <cellStyle name="標準" xfId="0" builtinId="0"/>
    <cellStyle name="標準 2" xfId="1" xr:uid="{4B0287B7-F982-42CE-B058-5034B5A83BA3}"/>
    <cellStyle name="標準 2 2" xfId="2" xr:uid="{F7D330F6-0417-41FB-99F7-AE55ECA339C6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1FFF1"/>
      <color rgb="FFCCFFCC"/>
      <color rgb="FFFFFFCC"/>
      <color rgb="FFF1E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20837;&#21147;&#12471;&#12540;&#12488;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&#30007;&#22899;&#12471;&#12531;&#12464;&#12523;&#12473;"/><Relationship Id="rId1" Type="http://schemas.openxmlformats.org/officeDocument/2006/relationships/hyperlink" Target="#&#30007;&#22899;&#23398;&#26657;&#23550;&#25239;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JTTA_ID&#30435;&#30563;"/><Relationship Id="rId1" Type="http://schemas.openxmlformats.org/officeDocument/2006/relationships/hyperlink" Target="#&#27491;&#24335;&#23398;&#26657;&#21517;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&#27491;&#24335;&#23398;&#26657;&#21517;"/><Relationship Id="rId1" Type="http://schemas.openxmlformats.org/officeDocument/2006/relationships/hyperlink" Target="#JTTA_ID&#12471;&#12531;&#12464;&#12523;&#12473;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28</xdr:row>
      <xdr:rowOff>0</xdr:rowOff>
    </xdr:from>
    <xdr:to>
      <xdr:col>6</xdr:col>
      <xdr:colOff>0</xdr:colOff>
      <xdr:row>30</xdr:row>
      <xdr:rowOff>9525</xdr:rowOff>
    </xdr:to>
    <xdr:sp macro="" textlink="">
      <xdr:nvSpPr>
        <xdr:cNvPr id="4" name="四角形: 角を丸くする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F2E5BF-62DE-4A5F-9686-0B92C3A01AD1}"/>
            </a:ext>
          </a:extLst>
        </xdr:cNvPr>
        <xdr:cNvSpPr/>
      </xdr:nvSpPr>
      <xdr:spPr>
        <a:xfrm>
          <a:off x="3209925" y="5762625"/>
          <a:ext cx="3076575" cy="409575"/>
        </a:xfrm>
        <a:prstGeom prst="roundRect">
          <a:avLst>
            <a:gd name="adj" fmla="val 3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600"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選手情報入力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0</xdr:rowOff>
    </xdr:from>
    <xdr:to>
      <xdr:col>3</xdr:col>
      <xdr:colOff>0</xdr:colOff>
      <xdr:row>11</xdr:row>
      <xdr:rowOff>0</xdr:rowOff>
    </xdr:to>
    <xdr:sp macro="" textlink="">
      <xdr:nvSpPr>
        <xdr:cNvPr id="2" name="四角形: 角を丸くする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849476-CD21-4B9A-B47E-649C1D386006}"/>
            </a:ext>
          </a:extLst>
        </xdr:cNvPr>
        <xdr:cNvSpPr/>
      </xdr:nvSpPr>
      <xdr:spPr>
        <a:xfrm>
          <a:off x="666750" y="1524000"/>
          <a:ext cx="1133475" cy="409575"/>
        </a:xfrm>
        <a:prstGeom prst="roundRect">
          <a:avLst>
            <a:gd name="adj" fmla="val 3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600"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印刷シート</a:t>
          </a:r>
        </a:p>
      </xdr:txBody>
    </xdr:sp>
    <xdr:clientData fPrintsWithSheet="0"/>
  </xdr:twoCellAnchor>
  <xdr:twoCellAnchor>
    <xdr:from>
      <xdr:col>2</xdr:col>
      <xdr:colOff>0</xdr:colOff>
      <xdr:row>24</xdr:row>
      <xdr:rowOff>0</xdr:rowOff>
    </xdr:from>
    <xdr:to>
      <xdr:col>3</xdr:col>
      <xdr:colOff>0</xdr:colOff>
      <xdr:row>26</xdr:row>
      <xdr:rowOff>0</xdr:rowOff>
    </xdr:to>
    <xdr:sp macro="" textlink="">
      <xdr:nvSpPr>
        <xdr:cNvPr id="3" name="四角形: 角を丸くする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2B737A-26A2-4D96-91F3-C4C888BD9674}"/>
            </a:ext>
          </a:extLst>
        </xdr:cNvPr>
        <xdr:cNvSpPr/>
      </xdr:nvSpPr>
      <xdr:spPr>
        <a:xfrm>
          <a:off x="666750" y="4371975"/>
          <a:ext cx="1133475" cy="409575"/>
        </a:xfrm>
        <a:prstGeom prst="roundRect">
          <a:avLst>
            <a:gd name="adj" fmla="val 3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600"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印刷シート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16</xdr:col>
      <xdr:colOff>0</xdr:colOff>
      <xdr:row>4</xdr:row>
      <xdr:rowOff>0</xdr:rowOff>
    </xdr:to>
    <xdr:sp macro="" textlink="">
      <xdr:nvSpPr>
        <xdr:cNvPr id="3" name="四角形: 角を丸くする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FFC904-1EC6-4F1E-BFDC-196E73938EA0}"/>
            </a:ext>
          </a:extLst>
        </xdr:cNvPr>
        <xdr:cNvSpPr/>
      </xdr:nvSpPr>
      <xdr:spPr>
        <a:xfrm>
          <a:off x="6000750" y="819150"/>
          <a:ext cx="2219325" cy="523875"/>
        </a:xfrm>
        <a:prstGeom prst="roundRect">
          <a:avLst>
            <a:gd name="adj" fmla="val 3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600"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入力（学校情報）</a:t>
          </a:r>
        </a:p>
      </xdr:txBody>
    </xdr:sp>
    <xdr:clientData fPrintsWithSheet="0"/>
  </xdr:twoCellAnchor>
  <xdr:twoCellAnchor>
    <xdr:from>
      <xdr:col>11</xdr:col>
      <xdr:colOff>247650</xdr:colOff>
      <xdr:row>16</xdr:row>
      <xdr:rowOff>0</xdr:rowOff>
    </xdr:from>
    <xdr:to>
      <xdr:col>18</xdr:col>
      <xdr:colOff>0</xdr:colOff>
      <xdr:row>17</xdr:row>
      <xdr:rowOff>219075</xdr:rowOff>
    </xdr:to>
    <xdr:sp macro="" textlink="">
      <xdr:nvSpPr>
        <xdr:cNvPr id="4" name="四角形: 角を丸くする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C4934D-29DF-4917-A7BB-1A472675F703}"/>
            </a:ext>
          </a:extLst>
        </xdr:cNvPr>
        <xdr:cNvSpPr/>
      </xdr:nvSpPr>
      <xdr:spPr>
        <a:xfrm>
          <a:off x="6924675" y="6638925"/>
          <a:ext cx="2219325" cy="523875"/>
        </a:xfrm>
        <a:prstGeom prst="roundRect">
          <a:avLst>
            <a:gd name="adj" fmla="val 3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600"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入力（監督・選手）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</xdr:colOff>
      <xdr:row>14</xdr:row>
      <xdr:rowOff>57151</xdr:rowOff>
    </xdr:from>
    <xdr:to>
      <xdr:col>6</xdr:col>
      <xdr:colOff>1</xdr:colOff>
      <xdr:row>14</xdr:row>
      <xdr:rowOff>234834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F6D9750-7F02-4DC6-A2D0-33808AAA1212}"/>
            </a:ext>
          </a:extLst>
        </xdr:cNvPr>
        <xdr:cNvSpPr/>
      </xdr:nvSpPr>
      <xdr:spPr>
        <a:xfrm>
          <a:off x="5267326" y="5400676"/>
          <a:ext cx="0" cy="177683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431800</xdr:colOff>
      <xdr:row>14</xdr:row>
      <xdr:rowOff>57150</xdr:rowOff>
    </xdr:from>
    <xdr:to>
      <xdr:col>6</xdr:col>
      <xdr:colOff>355600</xdr:colOff>
      <xdr:row>14</xdr:row>
      <xdr:rowOff>228600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F79C955F-233E-4184-8AAD-B087F843B969}"/>
            </a:ext>
          </a:extLst>
        </xdr:cNvPr>
        <xdr:cNvSpPr>
          <a:spLocks noChangeArrowheads="1"/>
        </xdr:cNvSpPr>
      </xdr:nvSpPr>
      <xdr:spPr bwMode="auto">
        <a:xfrm>
          <a:off x="5661025" y="5400675"/>
          <a:ext cx="0" cy="171450"/>
        </a:xfrm>
        <a:prstGeom prst="ellips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219075</xdr:colOff>
      <xdr:row>15</xdr:row>
      <xdr:rowOff>0</xdr:rowOff>
    </xdr:from>
    <xdr:to>
      <xdr:col>17</xdr:col>
      <xdr:colOff>0</xdr:colOff>
      <xdr:row>16</xdr:row>
      <xdr:rowOff>219075</xdr:rowOff>
    </xdr:to>
    <xdr:sp macro="" textlink="">
      <xdr:nvSpPr>
        <xdr:cNvPr id="5" name="四角形: 角を丸くする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C77931-7B7B-4CB2-91B0-05676498874B}"/>
            </a:ext>
          </a:extLst>
        </xdr:cNvPr>
        <xdr:cNvSpPr/>
      </xdr:nvSpPr>
      <xdr:spPr>
        <a:xfrm>
          <a:off x="6772275" y="5638800"/>
          <a:ext cx="2219325" cy="523875"/>
        </a:xfrm>
        <a:prstGeom prst="roundRect">
          <a:avLst>
            <a:gd name="adj" fmla="val 3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600"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入力（監督・選手）</a:t>
          </a:r>
        </a:p>
      </xdr:txBody>
    </xdr:sp>
    <xdr:clientData fPrintsWithSheet="0"/>
  </xdr:twoCellAnchor>
  <xdr:twoCellAnchor>
    <xdr:from>
      <xdr:col>8</xdr:col>
      <xdr:colOff>0</xdr:colOff>
      <xdr:row>3</xdr:row>
      <xdr:rowOff>0</xdr:rowOff>
    </xdr:from>
    <xdr:to>
      <xdr:col>15</xdr:col>
      <xdr:colOff>47625</xdr:colOff>
      <xdr:row>4</xdr:row>
      <xdr:rowOff>0</xdr:rowOff>
    </xdr:to>
    <xdr:sp macro="" textlink="">
      <xdr:nvSpPr>
        <xdr:cNvPr id="6" name="四角形: 角を丸くする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8A363B-B0D0-4B6C-9EA0-73C7E0B85D86}"/>
            </a:ext>
          </a:extLst>
        </xdr:cNvPr>
        <xdr:cNvSpPr/>
      </xdr:nvSpPr>
      <xdr:spPr>
        <a:xfrm>
          <a:off x="5876925" y="714375"/>
          <a:ext cx="2219325" cy="523875"/>
        </a:xfrm>
        <a:prstGeom prst="roundRect">
          <a:avLst>
            <a:gd name="adj" fmla="val 3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600"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入力（学校情報）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5DE9B-D29A-4AE9-88E0-BFF5AFFD5B92}">
  <sheetPr>
    <tabColor rgb="FFFFFF00"/>
  </sheetPr>
  <dimension ref="C6:M60"/>
  <sheetViews>
    <sheetView workbookViewId="0">
      <selection activeCell="G6" sqref="G6"/>
    </sheetView>
  </sheetViews>
  <sheetFormatPr defaultRowHeight="18.75" x14ac:dyDescent="0.4"/>
  <cols>
    <col min="3" max="3" width="15.375" style="15" bestFit="1" customWidth="1"/>
    <col min="4" max="4" width="13.25" bestFit="1" customWidth="1"/>
    <col min="5" max="5" width="15.375" style="15" bestFit="1" customWidth="1"/>
    <col min="6" max="8" width="15.375" style="15" customWidth="1"/>
    <col min="9" max="9" width="14.125" bestFit="1" customWidth="1"/>
    <col min="11" max="13" width="9" style="15"/>
  </cols>
  <sheetData>
    <row r="6" spans="3:13" x14ac:dyDescent="0.4">
      <c r="C6" s="208" t="s">
        <v>141</v>
      </c>
      <c r="D6" s="208" t="s">
        <v>70</v>
      </c>
      <c r="E6" s="208" t="str">
        <f>SUBSTITUTE('入力(学校情報)'!F24," ","　")</f>
        <v/>
      </c>
      <c r="F6" s="208" t="s">
        <v>134</v>
      </c>
      <c r="G6" s="208"/>
      <c r="H6" s="211" t="s">
        <v>177</v>
      </c>
      <c r="I6" s="224">
        <f ca="1">TODAY()</f>
        <v>46029</v>
      </c>
      <c r="K6" s="212" t="s">
        <v>80</v>
      </c>
      <c r="L6" s="213" t="s">
        <v>3</v>
      </c>
      <c r="M6" s="214"/>
    </row>
    <row r="7" spans="3:13" x14ac:dyDescent="0.4">
      <c r="C7" s="209" t="s">
        <v>142</v>
      </c>
      <c r="D7" s="210" t="s">
        <v>71</v>
      </c>
      <c r="E7" s="210" t="str">
        <f>SUBSTITUTE('入力(学校情報)'!F26," ","　")</f>
        <v/>
      </c>
      <c r="F7" s="210" t="str">
        <f>'入力(学校情報)'!$C$26&amp;""</f>
        <v/>
      </c>
      <c r="G7" s="210" t="s">
        <v>193</v>
      </c>
      <c r="H7" s="209" t="s">
        <v>178</v>
      </c>
      <c r="I7" s="225"/>
      <c r="K7" s="16"/>
      <c r="L7" s="16"/>
      <c r="M7" s="16"/>
    </row>
    <row r="8" spans="3:13" x14ac:dyDescent="0.4">
      <c r="C8" s="209" t="s">
        <v>78</v>
      </c>
      <c r="H8" s="210" t="s">
        <v>138</v>
      </c>
      <c r="K8" s="215" t="s">
        <v>81</v>
      </c>
      <c r="L8" s="216" t="s">
        <v>82</v>
      </c>
      <c r="M8" s="217" t="s">
        <v>131</v>
      </c>
    </row>
    <row r="9" spans="3:13" x14ac:dyDescent="0.4">
      <c r="C9" s="210" t="s">
        <v>79</v>
      </c>
      <c r="K9" s="218" t="s">
        <v>81</v>
      </c>
      <c r="L9" s="219" t="s">
        <v>83</v>
      </c>
      <c r="M9" s="220" t="s">
        <v>131</v>
      </c>
    </row>
    <row r="10" spans="3:13" x14ac:dyDescent="0.4">
      <c r="K10" s="218" t="s">
        <v>81</v>
      </c>
      <c r="L10" s="219" t="s">
        <v>84</v>
      </c>
      <c r="M10" s="220" t="s">
        <v>131</v>
      </c>
    </row>
    <row r="11" spans="3:13" x14ac:dyDescent="0.4">
      <c r="K11" s="218" t="s">
        <v>81</v>
      </c>
      <c r="L11" s="219" t="s">
        <v>85</v>
      </c>
      <c r="M11" s="220" t="s">
        <v>131</v>
      </c>
    </row>
    <row r="12" spans="3:13" x14ac:dyDescent="0.4">
      <c r="K12" s="218" t="s">
        <v>81</v>
      </c>
      <c r="L12" s="219" t="s">
        <v>86</v>
      </c>
      <c r="M12" s="220" t="s">
        <v>131</v>
      </c>
    </row>
    <row r="13" spans="3:13" x14ac:dyDescent="0.4">
      <c r="K13" s="221" t="s">
        <v>81</v>
      </c>
      <c r="L13" s="222" t="s">
        <v>87</v>
      </c>
      <c r="M13" s="223" t="s">
        <v>131</v>
      </c>
    </row>
    <row r="14" spans="3:13" x14ac:dyDescent="0.4">
      <c r="K14" s="16"/>
      <c r="L14" s="16"/>
      <c r="M14" s="16"/>
    </row>
    <row r="15" spans="3:13" x14ac:dyDescent="0.4">
      <c r="K15" s="215" t="s">
        <v>88</v>
      </c>
      <c r="L15" s="216" t="s">
        <v>89</v>
      </c>
      <c r="M15" s="217" t="s">
        <v>131</v>
      </c>
    </row>
    <row r="16" spans="3:13" x14ac:dyDescent="0.4">
      <c r="K16" s="218" t="s">
        <v>88</v>
      </c>
      <c r="L16" s="219" t="s">
        <v>90</v>
      </c>
      <c r="M16" s="220" t="s">
        <v>131</v>
      </c>
    </row>
    <row r="17" spans="11:13" x14ac:dyDescent="0.4">
      <c r="K17" s="218" t="s">
        <v>88</v>
      </c>
      <c r="L17" s="219" t="s">
        <v>91</v>
      </c>
      <c r="M17" s="220" t="s">
        <v>131</v>
      </c>
    </row>
    <row r="18" spans="11:13" x14ac:dyDescent="0.4">
      <c r="K18" s="218" t="s">
        <v>88</v>
      </c>
      <c r="L18" s="219" t="s">
        <v>92</v>
      </c>
      <c r="M18" s="220" t="s">
        <v>131</v>
      </c>
    </row>
    <row r="19" spans="11:13" x14ac:dyDescent="0.4">
      <c r="K19" s="218" t="s">
        <v>88</v>
      </c>
      <c r="L19" s="219" t="s">
        <v>93</v>
      </c>
      <c r="M19" s="220" t="s">
        <v>131</v>
      </c>
    </row>
    <row r="20" spans="11:13" x14ac:dyDescent="0.4">
      <c r="K20" s="218" t="s">
        <v>88</v>
      </c>
      <c r="L20" s="219" t="s">
        <v>94</v>
      </c>
      <c r="M20" s="220" t="s">
        <v>133</v>
      </c>
    </row>
    <row r="21" spans="11:13" x14ac:dyDescent="0.4">
      <c r="K21" s="218" t="s">
        <v>88</v>
      </c>
      <c r="L21" s="219" t="s">
        <v>95</v>
      </c>
      <c r="M21" s="220" t="s">
        <v>131</v>
      </c>
    </row>
    <row r="22" spans="11:13" x14ac:dyDescent="0.4">
      <c r="K22" s="221" t="s">
        <v>88</v>
      </c>
      <c r="L22" s="222" t="s">
        <v>96</v>
      </c>
      <c r="M22" s="223" t="s">
        <v>131</v>
      </c>
    </row>
    <row r="23" spans="11:13" x14ac:dyDescent="0.4">
      <c r="K23" s="16"/>
      <c r="L23" s="16"/>
      <c r="M23" s="16"/>
    </row>
    <row r="24" spans="11:13" x14ac:dyDescent="0.4">
      <c r="K24" s="215" t="s">
        <v>97</v>
      </c>
      <c r="L24" s="216" t="s">
        <v>98</v>
      </c>
      <c r="M24" s="217" t="s">
        <v>131</v>
      </c>
    </row>
    <row r="25" spans="11:13" x14ac:dyDescent="0.4">
      <c r="K25" s="218" t="s">
        <v>97</v>
      </c>
      <c r="L25" s="219" t="s">
        <v>99</v>
      </c>
      <c r="M25" s="220" t="s">
        <v>131</v>
      </c>
    </row>
    <row r="26" spans="11:13" x14ac:dyDescent="0.4">
      <c r="K26" s="218" t="s">
        <v>97</v>
      </c>
      <c r="L26" s="219" t="s">
        <v>100</v>
      </c>
      <c r="M26" s="220" t="s">
        <v>131</v>
      </c>
    </row>
    <row r="27" spans="11:13" x14ac:dyDescent="0.4">
      <c r="K27" s="218" t="s">
        <v>97</v>
      </c>
      <c r="L27" s="219" t="s">
        <v>101</v>
      </c>
      <c r="M27" s="220" t="s">
        <v>131</v>
      </c>
    </row>
    <row r="28" spans="11:13" x14ac:dyDescent="0.4">
      <c r="K28" s="221" t="s">
        <v>97</v>
      </c>
      <c r="L28" s="222" t="s">
        <v>102</v>
      </c>
      <c r="M28" s="223" t="s">
        <v>131</v>
      </c>
    </row>
    <row r="29" spans="11:13" x14ac:dyDescent="0.4">
      <c r="K29" s="16"/>
      <c r="L29" s="16"/>
      <c r="M29" s="16"/>
    </row>
    <row r="30" spans="11:13" x14ac:dyDescent="0.4">
      <c r="K30" s="215" t="s">
        <v>103</v>
      </c>
      <c r="L30" s="216" t="s">
        <v>104</v>
      </c>
      <c r="M30" s="217" t="s">
        <v>131</v>
      </c>
    </row>
    <row r="31" spans="11:13" x14ac:dyDescent="0.4">
      <c r="K31" s="218" t="s">
        <v>103</v>
      </c>
      <c r="L31" s="219" t="s">
        <v>105</v>
      </c>
      <c r="M31" s="220" t="s">
        <v>131</v>
      </c>
    </row>
    <row r="32" spans="11:13" x14ac:dyDescent="0.4">
      <c r="K32" s="218" t="s">
        <v>103</v>
      </c>
      <c r="L32" s="219" t="s">
        <v>106</v>
      </c>
      <c r="M32" s="220" t="s">
        <v>131</v>
      </c>
    </row>
    <row r="33" spans="11:13" x14ac:dyDescent="0.4">
      <c r="K33" s="221" t="s">
        <v>103</v>
      </c>
      <c r="L33" s="222" t="s">
        <v>107</v>
      </c>
      <c r="M33" s="223" t="s">
        <v>131</v>
      </c>
    </row>
    <row r="34" spans="11:13" x14ac:dyDescent="0.4">
      <c r="K34" s="16"/>
      <c r="L34" s="16"/>
      <c r="M34" s="16"/>
    </row>
    <row r="35" spans="11:13" x14ac:dyDescent="0.4">
      <c r="K35" s="215" t="s">
        <v>10</v>
      </c>
      <c r="L35" s="216" t="s">
        <v>108</v>
      </c>
      <c r="M35" s="217" t="s">
        <v>131</v>
      </c>
    </row>
    <row r="36" spans="11:13" x14ac:dyDescent="0.4">
      <c r="K36" s="218" t="s">
        <v>10</v>
      </c>
      <c r="L36" s="219" t="s">
        <v>109</v>
      </c>
      <c r="M36" s="220" t="s">
        <v>132</v>
      </c>
    </row>
    <row r="37" spans="11:13" x14ac:dyDescent="0.4">
      <c r="K37" s="218" t="s">
        <v>10</v>
      </c>
      <c r="L37" s="219" t="s">
        <v>110</v>
      </c>
      <c r="M37" s="220" t="s">
        <v>131</v>
      </c>
    </row>
    <row r="38" spans="11:13" x14ac:dyDescent="0.4">
      <c r="K38" s="218" t="s">
        <v>10</v>
      </c>
      <c r="L38" s="219" t="s">
        <v>111</v>
      </c>
      <c r="M38" s="220" t="s">
        <v>131</v>
      </c>
    </row>
    <row r="39" spans="11:13" x14ac:dyDescent="0.4">
      <c r="K39" s="218" t="s">
        <v>10</v>
      </c>
      <c r="L39" s="219" t="s">
        <v>112</v>
      </c>
      <c r="M39" s="220" t="s">
        <v>131</v>
      </c>
    </row>
    <row r="40" spans="11:13" x14ac:dyDescent="0.4">
      <c r="K40" s="221" t="s">
        <v>10</v>
      </c>
      <c r="L40" s="222" t="s">
        <v>113</v>
      </c>
      <c r="M40" s="223" t="s">
        <v>132</v>
      </c>
    </row>
    <row r="41" spans="11:13" x14ac:dyDescent="0.4">
      <c r="K41" s="16"/>
      <c r="L41" s="16"/>
      <c r="M41" s="16"/>
    </row>
    <row r="42" spans="11:13" x14ac:dyDescent="0.4">
      <c r="K42" s="215" t="s">
        <v>12</v>
      </c>
      <c r="L42" s="216" t="s">
        <v>114</v>
      </c>
      <c r="M42" s="217" t="s">
        <v>131</v>
      </c>
    </row>
    <row r="43" spans="11:13" x14ac:dyDescent="0.4">
      <c r="K43" s="218" t="s">
        <v>12</v>
      </c>
      <c r="L43" s="219" t="s">
        <v>115</v>
      </c>
      <c r="M43" s="220" t="s">
        <v>131</v>
      </c>
    </row>
    <row r="44" spans="11:13" x14ac:dyDescent="0.4">
      <c r="K44" s="218" t="s">
        <v>12</v>
      </c>
      <c r="L44" s="219" t="s">
        <v>116</v>
      </c>
      <c r="M44" s="220" t="s">
        <v>131</v>
      </c>
    </row>
    <row r="45" spans="11:13" x14ac:dyDescent="0.4">
      <c r="K45" s="218" t="s">
        <v>12</v>
      </c>
      <c r="L45" s="219" t="s">
        <v>117</v>
      </c>
      <c r="M45" s="220" t="s">
        <v>131</v>
      </c>
    </row>
    <row r="46" spans="11:13" x14ac:dyDescent="0.4">
      <c r="K46" s="221" t="s">
        <v>12</v>
      </c>
      <c r="L46" s="222" t="s">
        <v>118</v>
      </c>
      <c r="M46" s="223" t="s">
        <v>131</v>
      </c>
    </row>
    <row r="47" spans="11:13" x14ac:dyDescent="0.4">
      <c r="K47" s="16"/>
      <c r="L47" s="16"/>
      <c r="M47" s="16"/>
    </row>
    <row r="48" spans="11:13" x14ac:dyDescent="0.4">
      <c r="K48" s="215" t="s">
        <v>14</v>
      </c>
      <c r="L48" s="216" t="s">
        <v>119</v>
      </c>
      <c r="M48" s="217" t="s">
        <v>131</v>
      </c>
    </row>
    <row r="49" spans="11:13" x14ac:dyDescent="0.4">
      <c r="K49" s="218" t="s">
        <v>14</v>
      </c>
      <c r="L49" s="219" t="s">
        <v>120</v>
      </c>
      <c r="M49" s="220" t="s">
        <v>131</v>
      </c>
    </row>
    <row r="50" spans="11:13" x14ac:dyDescent="0.4">
      <c r="K50" s="218" t="s">
        <v>14</v>
      </c>
      <c r="L50" s="219" t="s">
        <v>121</v>
      </c>
      <c r="M50" s="220" t="s">
        <v>131</v>
      </c>
    </row>
    <row r="51" spans="11:13" x14ac:dyDescent="0.4">
      <c r="K51" s="221" t="s">
        <v>14</v>
      </c>
      <c r="L51" s="222" t="s">
        <v>122</v>
      </c>
      <c r="M51" s="223" t="s">
        <v>131</v>
      </c>
    </row>
    <row r="52" spans="11:13" x14ac:dyDescent="0.4">
      <c r="K52" s="16"/>
      <c r="L52" s="16"/>
      <c r="M52" s="16"/>
    </row>
    <row r="53" spans="11:13" x14ac:dyDescent="0.4">
      <c r="K53" s="215" t="s">
        <v>17</v>
      </c>
      <c r="L53" s="216" t="s">
        <v>123</v>
      </c>
      <c r="M53" s="217" t="s">
        <v>131</v>
      </c>
    </row>
    <row r="54" spans="11:13" x14ac:dyDescent="0.4">
      <c r="K54" s="218" t="s">
        <v>17</v>
      </c>
      <c r="L54" s="219" t="s">
        <v>124</v>
      </c>
      <c r="M54" s="220" t="s">
        <v>131</v>
      </c>
    </row>
    <row r="55" spans="11:13" x14ac:dyDescent="0.4">
      <c r="K55" s="218" t="s">
        <v>17</v>
      </c>
      <c r="L55" s="219" t="s">
        <v>125</v>
      </c>
      <c r="M55" s="220" t="s">
        <v>131</v>
      </c>
    </row>
    <row r="56" spans="11:13" x14ac:dyDescent="0.4">
      <c r="K56" s="218" t="s">
        <v>17</v>
      </c>
      <c r="L56" s="219" t="s">
        <v>126</v>
      </c>
      <c r="M56" s="220" t="s">
        <v>131</v>
      </c>
    </row>
    <row r="57" spans="11:13" x14ac:dyDescent="0.4">
      <c r="K57" s="218" t="s">
        <v>17</v>
      </c>
      <c r="L57" s="219" t="s">
        <v>127</v>
      </c>
      <c r="M57" s="220" t="s">
        <v>131</v>
      </c>
    </row>
    <row r="58" spans="11:13" x14ac:dyDescent="0.4">
      <c r="K58" s="218" t="s">
        <v>17</v>
      </c>
      <c r="L58" s="219" t="s">
        <v>128</v>
      </c>
      <c r="M58" s="220" t="s">
        <v>131</v>
      </c>
    </row>
    <row r="59" spans="11:13" x14ac:dyDescent="0.4">
      <c r="K59" s="218" t="s">
        <v>17</v>
      </c>
      <c r="L59" s="219" t="s">
        <v>129</v>
      </c>
      <c r="M59" s="220" t="s">
        <v>131</v>
      </c>
    </row>
    <row r="60" spans="11:13" x14ac:dyDescent="0.4">
      <c r="K60" s="221" t="s">
        <v>17</v>
      </c>
      <c r="L60" s="222" t="s">
        <v>130</v>
      </c>
      <c r="M60" s="223" t="s">
        <v>131</v>
      </c>
    </row>
  </sheetData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0718B-E7FD-4693-BBC3-D6969A9FA7D5}">
  <sheetPr codeName="Sheet1">
    <tabColor rgb="FF00B050"/>
  </sheetPr>
  <dimension ref="B1:M39"/>
  <sheetViews>
    <sheetView workbookViewId="0">
      <selection activeCell="F11" sqref="F11"/>
    </sheetView>
  </sheetViews>
  <sheetFormatPr defaultRowHeight="15.75" x14ac:dyDescent="0.4"/>
  <cols>
    <col min="1" max="1" width="3.75" style="37" customWidth="1"/>
    <col min="2" max="2" width="3.25" style="37" customWidth="1"/>
    <col min="3" max="3" width="16.75" style="37" bestFit="1" customWidth="1"/>
    <col min="4" max="4" width="13.25" style="37" bestFit="1" customWidth="1"/>
    <col min="5" max="5" width="5.125" style="38" customWidth="1"/>
    <col min="6" max="6" width="40.375" style="37" bestFit="1" customWidth="1"/>
    <col min="7" max="7" width="51.875" style="39" bestFit="1" customWidth="1"/>
    <col min="8" max="8" width="40.375" style="37" bestFit="1" customWidth="1"/>
    <col min="9" max="9" width="9" style="37"/>
    <col min="10" max="10" width="51.875" style="37" bestFit="1" customWidth="1"/>
    <col min="11" max="12" width="9" style="37"/>
    <col min="13" max="13" width="16.375" style="37" bestFit="1" customWidth="1"/>
    <col min="14" max="16384" width="9" style="37"/>
  </cols>
  <sheetData>
    <row r="1" spans="2:10" s="200" customFormat="1" ht="24" x14ac:dyDescent="0.4">
      <c r="B1" s="200" t="s">
        <v>186</v>
      </c>
      <c r="E1" s="201"/>
      <c r="G1" s="202"/>
    </row>
    <row r="2" spans="2:10" x14ac:dyDescent="0.4">
      <c r="C2" s="37" t="s">
        <v>181</v>
      </c>
    </row>
    <row r="3" spans="2:10" x14ac:dyDescent="0.4">
      <c r="C3" s="197" t="s">
        <v>153</v>
      </c>
      <c r="D3" s="37" t="s">
        <v>184</v>
      </c>
    </row>
    <row r="4" spans="2:10" x14ac:dyDescent="0.4">
      <c r="C4" s="198" t="s">
        <v>182</v>
      </c>
      <c r="D4" s="37" t="s">
        <v>183</v>
      </c>
    </row>
    <row r="5" spans="2:10" x14ac:dyDescent="0.4">
      <c r="C5" s="37" t="s">
        <v>190</v>
      </c>
      <c r="E5" s="37"/>
    </row>
    <row r="6" spans="2:10" ht="16.5" thickBot="1" x14ac:dyDescent="0.45"/>
    <row r="7" spans="2:10" ht="16.5" thickBot="1" x14ac:dyDescent="0.45">
      <c r="B7" s="64" t="s">
        <v>152</v>
      </c>
      <c r="C7" s="65"/>
      <c r="D7" s="66"/>
      <c r="E7" s="75" t="s">
        <v>155</v>
      </c>
      <c r="F7" s="84" t="s">
        <v>153</v>
      </c>
      <c r="G7" s="106" t="s">
        <v>154</v>
      </c>
      <c r="H7" s="96" t="s">
        <v>156</v>
      </c>
    </row>
    <row r="8" spans="2:10" x14ac:dyDescent="0.4">
      <c r="B8" s="54" t="s">
        <v>168</v>
      </c>
      <c r="C8" s="55"/>
      <c r="D8" s="67"/>
      <c r="E8" s="76"/>
      <c r="F8" s="85"/>
      <c r="G8" s="107"/>
      <c r="H8" s="97"/>
    </row>
    <row r="9" spans="2:10" x14ac:dyDescent="0.4">
      <c r="B9" s="51"/>
      <c r="C9" s="52"/>
      <c r="D9" s="68"/>
      <c r="E9" s="77" t="s">
        <v>144</v>
      </c>
      <c r="F9" s="86"/>
      <c r="G9" s="108" t="str">
        <f>IF(NOT(ISBLANK($F9)),"OK",$J9)</f>
        <v>リストから選択</v>
      </c>
      <c r="H9" s="98" t="s">
        <v>141</v>
      </c>
      <c r="J9" s="37" t="s">
        <v>145</v>
      </c>
    </row>
    <row r="10" spans="2:10" ht="16.5" thickBot="1" x14ac:dyDescent="0.45">
      <c r="B10" s="49"/>
      <c r="C10" s="50"/>
      <c r="D10" s="69"/>
      <c r="E10" s="78" t="s">
        <v>144</v>
      </c>
      <c r="F10" s="87"/>
      <c r="G10" s="109" t="str">
        <f>IF(NOT(ISBLANK($F10)),"OK",$J10)</f>
        <v>リストから選択</v>
      </c>
      <c r="H10" s="99" t="s">
        <v>78</v>
      </c>
      <c r="J10" s="37" t="s">
        <v>145</v>
      </c>
    </row>
    <row r="11" spans="2:10" x14ac:dyDescent="0.4">
      <c r="B11" s="54" t="s">
        <v>150</v>
      </c>
      <c r="C11" s="55"/>
      <c r="D11" s="67"/>
      <c r="E11" s="79"/>
      <c r="F11" s="85"/>
      <c r="G11" s="107"/>
      <c r="H11" s="97"/>
    </row>
    <row r="12" spans="2:10" x14ac:dyDescent="0.4">
      <c r="B12" s="56"/>
      <c r="C12" s="57" t="s">
        <v>40</v>
      </c>
      <c r="D12" s="70" t="s">
        <v>46</v>
      </c>
      <c r="E12" s="77" t="s">
        <v>144</v>
      </c>
      <c r="F12" s="86"/>
      <c r="G12" s="108" t="str">
        <f>IF(NOT(ISBLANK($F12)),"OK",$J12)</f>
        <v>必須項目</v>
      </c>
      <c r="H12" s="98" t="s">
        <v>157</v>
      </c>
      <c r="J12" s="37" t="s">
        <v>148</v>
      </c>
    </row>
    <row r="13" spans="2:10" x14ac:dyDescent="0.4">
      <c r="B13" s="56"/>
      <c r="C13" s="53"/>
      <c r="D13" s="71" t="s">
        <v>42</v>
      </c>
      <c r="E13" s="80"/>
      <c r="F13" s="88"/>
      <c r="G13" s="110"/>
      <c r="H13" s="100"/>
    </row>
    <row r="14" spans="2:10" x14ac:dyDescent="0.4">
      <c r="B14" s="56"/>
      <c r="C14" s="57" t="s">
        <v>41</v>
      </c>
      <c r="D14" s="70" t="s">
        <v>46</v>
      </c>
      <c r="E14" s="77" t="s">
        <v>144</v>
      </c>
      <c r="F14" s="86"/>
      <c r="G14" s="108" t="str">
        <f>IF(AND(LEN(F14)&gt;0,LEN(F14)&lt;=5),"OK",$J14)</f>
        <v>必須項目（５文字以内）</v>
      </c>
      <c r="H14" s="98" t="s">
        <v>158</v>
      </c>
      <c r="J14" s="37" t="s">
        <v>176</v>
      </c>
    </row>
    <row r="15" spans="2:10" x14ac:dyDescent="0.4">
      <c r="B15" s="56"/>
      <c r="C15" s="53"/>
      <c r="D15" s="71" t="s">
        <v>42</v>
      </c>
      <c r="E15" s="80" t="s">
        <v>144</v>
      </c>
      <c r="F15" s="88"/>
      <c r="G15" s="110" t="str">
        <f>IF(NOT(ISBLANK($F15)),"OK",$J15)</f>
        <v>必須項目</v>
      </c>
      <c r="H15" s="100" t="s">
        <v>159</v>
      </c>
      <c r="J15" s="37" t="s">
        <v>148</v>
      </c>
    </row>
    <row r="16" spans="2:10" x14ac:dyDescent="0.4">
      <c r="B16" s="56"/>
      <c r="C16" s="58" t="s">
        <v>54</v>
      </c>
      <c r="D16" s="72"/>
      <c r="E16" s="81" t="s">
        <v>144</v>
      </c>
      <c r="F16" s="89"/>
      <c r="G16" s="111" t="str">
        <f>IF(NOT(ISBLANK($F16)),"OK",$J16)</f>
        <v>リストから選択</v>
      </c>
      <c r="H16" s="101" t="s">
        <v>98</v>
      </c>
      <c r="J16" s="37" t="s">
        <v>145</v>
      </c>
    </row>
    <row r="17" spans="2:13" x14ac:dyDescent="0.4">
      <c r="B17" s="56"/>
      <c r="C17" s="59" t="s">
        <v>6</v>
      </c>
      <c r="D17" s="70"/>
      <c r="E17" s="77" t="s">
        <v>144</v>
      </c>
      <c r="F17" s="90"/>
      <c r="G17" s="108" t="str">
        <f>IF(AND(F17&gt;0,F17&lt;10000000),"OK",$J17&amp;"")</f>
        <v>７桁の数値、ハイフン(-)なしで入力</v>
      </c>
      <c r="H17" s="102">
        <v>0</v>
      </c>
      <c r="J17" s="37" t="s">
        <v>146</v>
      </c>
    </row>
    <row r="18" spans="2:13" x14ac:dyDescent="0.4">
      <c r="B18" s="56"/>
      <c r="C18" s="60" t="s">
        <v>8</v>
      </c>
      <c r="D18" s="73"/>
      <c r="E18" s="82" t="s">
        <v>144</v>
      </c>
      <c r="F18" s="91"/>
      <c r="G18" s="112" t="str">
        <f>IF(NOT(ISBLANK($F18)),"OK",$J18)</f>
        <v>必須項目</v>
      </c>
      <c r="H18" s="103" t="s">
        <v>160</v>
      </c>
      <c r="J18" s="37" t="s">
        <v>148</v>
      </c>
    </row>
    <row r="19" spans="2:13" x14ac:dyDescent="0.4">
      <c r="B19" s="56"/>
      <c r="C19" s="61" t="s">
        <v>45</v>
      </c>
      <c r="D19" s="73" t="s">
        <v>43</v>
      </c>
      <c r="E19" s="82" t="s">
        <v>144</v>
      </c>
      <c r="F19" s="92"/>
      <c r="G19" s="112" t="str">
        <f>IF(NOT(ISBLANK($F19)),"OK",$J19)</f>
        <v>半角入力（***-***-****）</v>
      </c>
      <c r="H19" s="104" t="s">
        <v>161</v>
      </c>
      <c r="J19" s="37" t="s">
        <v>147</v>
      </c>
    </row>
    <row r="20" spans="2:13" x14ac:dyDescent="0.4">
      <c r="B20" s="56"/>
      <c r="C20" s="53"/>
      <c r="D20" s="71" t="s">
        <v>44</v>
      </c>
      <c r="E20" s="83"/>
      <c r="F20" s="93"/>
      <c r="G20" s="110" t="str">
        <f>IF(NOT(ISBLANK($F20)),"OK",$J20)</f>
        <v>半角入力（***-***-****）</v>
      </c>
      <c r="H20" s="105"/>
      <c r="J20" s="37" t="s">
        <v>147</v>
      </c>
    </row>
    <row r="21" spans="2:13" x14ac:dyDescent="0.4">
      <c r="B21" s="56"/>
      <c r="C21" s="57" t="s">
        <v>68</v>
      </c>
      <c r="D21" s="70" t="s">
        <v>69</v>
      </c>
      <c r="E21" s="77" t="s">
        <v>144</v>
      </c>
      <c r="F21" s="86"/>
      <c r="G21" s="108" t="str">
        <f>IF(NOT(ISBLANK($F21)),"OK",$J21)</f>
        <v>必須項目</v>
      </c>
      <c r="H21" s="98" t="s">
        <v>135</v>
      </c>
      <c r="J21" s="37" t="s">
        <v>148</v>
      </c>
    </row>
    <row r="22" spans="2:13" ht="16.5" thickBot="1" x14ac:dyDescent="0.45">
      <c r="B22" s="62"/>
      <c r="C22" s="50"/>
      <c r="D22" s="74" t="s">
        <v>50</v>
      </c>
      <c r="E22" s="78" t="s">
        <v>144</v>
      </c>
      <c r="F22" s="87"/>
      <c r="G22" s="109" t="str">
        <f>IF(NOT(ISBLANK($F22)),"OK",$J22)</f>
        <v>必須項目（姓と名の間にスペース「　」を１つ）</v>
      </c>
      <c r="H22" s="99" t="s">
        <v>162</v>
      </c>
      <c r="J22" s="37" t="s">
        <v>175</v>
      </c>
    </row>
    <row r="23" spans="2:13" x14ac:dyDescent="0.4">
      <c r="B23" s="54" t="s">
        <v>151</v>
      </c>
      <c r="C23" s="55"/>
      <c r="D23" s="67"/>
      <c r="E23" s="79"/>
      <c r="F23" s="85"/>
      <c r="G23" s="107"/>
      <c r="H23" s="97"/>
      <c r="K23" s="37" t="s">
        <v>72</v>
      </c>
      <c r="L23" s="37" t="s">
        <v>73</v>
      </c>
      <c r="M23" s="37" t="s">
        <v>74</v>
      </c>
    </row>
    <row r="24" spans="2:13" x14ac:dyDescent="0.4">
      <c r="B24" s="51"/>
      <c r="C24" s="52" t="s">
        <v>47</v>
      </c>
      <c r="D24" s="70" t="s">
        <v>50</v>
      </c>
      <c r="E24" s="77" t="s">
        <v>144</v>
      </c>
      <c r="F24" s="86"/>
      <c r="G24" s="108" t="str">
        <f>IF(LEN(SUBSTITUTE(SUBSTITUTE(F24,"　"," ")," ",""))+1=LEN(F24),"OK",$J24)</f>
        <v>必須項目（姓と名の間にスペース「　」を１つ）</v>
      </c>
      <c r="H24" s="98" t="s">
        <v>163</v>
      </c>
      <c r="J24" s="37" t="s">
        <v>175</v>
      </c>
      <c r="K24" s="34" t="str">
        <f>IF(F24="","",LEFT(SUBSTITUTE(F24," ","　"),FIND("　",SUBSTITUTE(F24," ","　"))-1))</f>
        <v/>
      </c>
      <c r="L24" s="35" t="str">
        <f>IF(F24="","",RIGHT(F24,LEN(SUBSTITUTE(F24," ","　"))-FIND("　",SUBSTITUTE(F24," ","　"))))</f>
        <v/>
      </c>
      <c r="M24" s="36" t="str">
        <f t="shared" ref="M24" si="0">IF($D24="","",IF(OR(LEN(K24)&gt;3,LEN(L24)&gt;3),K24&amp;REPT("　",MAX(7,LEN(K24)+LEN(L24))-LEN(K24&amp;L24))&amp;L24,IF(LEN(K24)=2,MID(K24,1,1)&amp;"　"&amp;MID(K24,2,1),K24)&amp;REPT("　",7-LEN(IF(LEN(K24)=2,MID(K24,1,1)&amp;"　"&amp;MID(K24,2,1),K24)&amp;IF(LEN(L24)=2,MID(L24,1,1)&amp;"　"&amp;MID(L24,2,1),L24)))&amp;IF(LEN(L24)=2,MID(L24,1,1)&amp;"　"&amp;MID(L24,2,1),L24)))</f>
        <v>　　　　　　　</v>
      </c>
    </row>
    <row r="25" spans="2:13" x14ac:dyDescent="0.4">
      <c r="B25" s="51"/>
      <c r="C25" s="53"/>
      <c r="D25" s="71" t="s">
        <v>48</v>
      </c>
      <c r="E25" s="80" t="s">
        <v>144</v>
      </c>
      <c r="F25" s="88"/>
      <c r="G25" s="110" t="str">
        <f>IF(NOT(ISBLANK($F25)),"OK",$J25)</f>
        <v>半角入力（***-****-****）</v>
      </c>
      <c r="H25" s="100" t="s">
        <v>164</v>
      </c>
      <c r="J25" s="37" t="s">
        <v>149</v>
      </c>
    </row>
    <row r="26" spans="2:13" x14ac:dyDescent="0.4">
      <c r="B26" s="51"/>
      <c r="C26" s="199"/>
      <c r="D26" s="70" t="s">
        <v>50</v>
      </c>
      <c r="E26" s="77" t="str">
        <f t="shared" ref="E26:E27" si="1">IF(ISBLANK($C$26),"","※")</f>
        <v/>
      </c>
      <c r="F26" s="94"/>
      <c r="G26" s="108" t="str">
        <f>IF(ISBLANK($C$26),"引率責任者２または外部指導者",IF(LEN(SUBSTITUTE(SUBSTITUTE(F26,"　"," ")," ",""))+1=LEN(F26),"OK",$J26))</f>
        <v>引率責任者２または外部指導者</v>
      </c>
      <c r="H26" s="98"/>
      <c r="J26" s="37" t="s">
        <v>175</v>
      </c>
      <c r="K26" s="34" t="str">
        <f>IF(F26="","",LEFT(SUBSTITUTE(F26," ","　"),FIND("　",SUBSTITUTE(F26," ","　"))-1))</f>
        <v/>
      </c>
      <c r="L26" s="35" t="str">
        <f>IF(F26="","",RIGHT(F26,LEN(SUBSTITUTE(F26," ","　"))-FIND("　",SUBSTITUTE(F26," ","　"))))</f>
        <v/>
      </c>
      <c r="M26" s="36" t="str">
        <f t="shared" ref="M26" si="2">IF($D26="","",IF(OR(LEN(K26)&gt;3,LEN(L26)&gt;3),K26&amp;REPT("　",MAX(7,LEN(K26)+LEN(L26))-LEN(K26&amp;L26))&amp;L26,IF(LEN(K26)=2,MID(K26,1,1)&amp;"　"&amp;MID(K26,2,1),K26)&amp;REPT("　",7-LEN(IF(LEN(K26)=2,MID(K26,1,1)&amp;"　"&amp;MID(K26,2,1),K26)&amp;IF(LEN(L26)=2,MID(L26,1,1)&amp;"　"&amp;MID(L26,2,1),L26)))&amp;IF(LEN(L26)=2,MID(L26,1,1)&amp;"　"&amp;MID(L26,2,1),L26)))</f>
        <v>　　　　　　　</v>
      </c>
    </row>
    <row r="27" spans="2:13" ht="16.5" thickBot="1" x14ac:dyDescent="0.45">
      <c r="B27" s="49"/>
      <c r="C27" s="50"/>
      <c r="D27" s="74" t="s">
        <v>48</v>
      </c>
      <c r="E27" s="78" t="str">
        <f t="shared" si="1"/>
        <v/>
      </c>
      <c r="F27" s="95"/>
      <c r="G27" s="109"/>
      <c r="H27" s="99"/>
    </row>
    <row r="28" spans="2:13" ht="16.5" thickBot="1" x14ac:dyDescent="0.45">
      <c r="B28" s="226" t="s">
        <v>191</v>
      </c>
      <c r="C28" s="227"/>
      <c r="D28" s="228"/>
      <c r="E28" s="231" t="s">
        <v>144</v>
      </c>
      <c r="F28" s="275"/>
      <c r="G28" s="229" t="str">
        <f>IF(NOT(ISBLANK($F28)),"OK",$J28)</f>
        <v>必須項目（リストから選択／日付の入力）</v>
      </c>
      <c r="H28" s="230"/>
      <c r="J28" s="37" t="s">
        <v>192</v>
      </c>
      <c r="K28" s="37" t="s">
        <v>72</v>
      </c>
      <c r="L28" s="37" t="s">
        <v>73</v>
      </c>
      <c r="M28" s="37" t="s">
        <v>74</v>
      </c>
    </row>
    <row r="29" spans="2:13" x14ac:dyDescent="0.4">
      <c r="E29" s="37"/>
      <c r="F29" s="37" t="str">
        <f>'入力(監督・選手)'!$K13&amp;""</f>
        <v/>
      </c>
    </row>
    <row r="30" spans="2:13" x14ac:dyDescent="0.4">
      <c r="E30" s="37"/>
    </row>
    <row r="31" spans="2:13" x14ac:dyDescent="0.4">
      <c r="E31" s="37"/>
    </row>
    <row r="32" spans="2:13" x14ac:dyDescent="0.4">
      <c r="E32" s="37"/>
    </row>
    <row r="33" spans="5:5" x14ac:dyDescent="0.4">
      <c r="E33" s="37"/>
    </row>
    <row r="34" spans="5:5" x14ac:dyDescent="0.4">
      <c r="E34" s="37"/>
    </row>
    <row r="35" spans="5:5" x14ac:dyDescent="0.4">
      <c r="E35" s="37"/>
    </row>
    <row r="36" spans="5:5" x14ac:dyDescent="0.4">
      <c r="E36" s="37"/>
    </row>
    <row r="37" spans="5:5" x14ac:dyDescent="0.4">
      <c r="E37" s="37"/>
    </row>
    <row r="38" spans="5:5" x14ac:dyDescent="0.4">
      <c r="E38" s="37"/>
    </row>
    <row r="39" spans="5:5" x14ac:dyDescent="0.4">
      <c r="E39" s="37"/>
    </row>
  </sheetData>
  <sheetProtection sheet="1" objects="1" scenarios="1"/>
  <phoneticPr fontId="4"/>
  <printOptions horizontalCentered="1"/>
  <pageMargins left="0.39370078740157483" right="0.39370078740157483" top="0.59055118110236227" bottom="0.74803149606299213" header="0.31496062992125984" footer="0.31496062992125984"/>
  <pageSetup paperSize="9" scale="7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出場種目（種目）" prompt="学校対抗・シングルス" xr:uid="{7D73D633-B489-4224-B108-D75BBC14046A}">
          <x14:formula1>
            <xm:f>リスト!$C$8:$C$9</xm:f>
          </x14:formula1>
          <xm:sqref>F10 H10:I10</xm:sqref>
        </x14:dataValidation>
        <x14:dataValidation type="list" allowBlank="1" showInputMessage="1" showErrorMessage="1" promptTitle="引率責任者２" prompt="以下の場合は、選択してください_x000a_・引率責任者が２人以上いる場合_x000a_・外部指導者がいる場合" xr:uid="{3B9EA887-2BF3-4302-9129-54675B395563}">
          <x14:formula1>
            <xm:f>リスト!$D$6:$D$7</xm:f>
          </x14:formula1>
          <xm:sqref>C26</xm:sqref>
        </x14:dataValidation>
        <x14:dataValidation type="list" allowBlank="1" showInputMessage="1" showErrorMessage="1" promptTitle="都道府県" prompt="都道府県名を選んでください。" xr:uid="{FCF000DF-8DE9-487F-B784-9F1008B94F45}">
          <x14:formula1>
            <xm:f>リスト!$L$6:$L$60</xm:f>
          </x14:formula1>
          <xm:sqref>F16 H16:I16</xm:sqref>
        </x14:dataValidation>
        <x14:dataValidation type="list" allowBlank="1" showInputMessage="1" showErrorMessage="1" promptTitle="出場種目（男女）" prompt="男子・女子" xr:uid="{7BF0C43B-C672-4C78-A6DE-95D295D76326}">
          <x14:formula1>
            <xm:f>リスト!$C$6:$C$7</xm:f>
          </x14:formula1>
          <xm:sqref>F9 H9:I9</xm:sqref>
        </x14:dataValidation>
        <x14:dataValidation type="list" allowBlank="1" showInputMessage="1" promptTitle="発行日" prompt="本日の日付を選ぶ_x000a_または_x000a_日付を入力" xr:uid="{F44F6AF8-869F-49AD-9985-0B09986AC3EB}">
          <x14:formula1>
            <xm:f>リスト!$I$6:$I$7</xm:f>
          </x14:formula1>
          <xm:sqref>F28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8E74E-8522-467A-B385-EF47E4C4CD5B}">
  <sheetPr>
    <tabColor rgb="FF00B050"/>
  </sheetPr>
  <dimension ref="B1:AB31"/>
  <sheetViews>
    <sheetView tabSelected="1" workbookViewId="0">
      <selection activeCell="H29" sqref="H29"/>
    </sheetView>
  </sheetViews>
  <sheetFormatPr defaultRowHeight="15.75" x14ac:dyDescent="0.4"/>
  <cols>
    <col min="1" max="1" width="3.75" style="37" customWidth="1"/>
    <col min="2" max="2" width="5" style="37" customWidth="1"/>
    <col min="3" max="3" width="16.875" style="37" customWidth="1"/>
    <col min="4" max="4" width="14.5" style="37" bestFit="1" customWidth="1"/>
    <col min="5" max="5" width="13.75" style="37" customWidth="1"/>
    <col min="6" max="6" width="17.5" style="37" bestFit="1" customWidth="1"/>
    <col min="7" max="7" width="9" style="37"/>
    <col min="8" max="8" width="15.25" style="37" bestFit="1" customWidth="1"/>
    <col min="9" max="9" width="9.125" style="37" bestFit="1" customWidth="1"/>
    <col min="10" max="10" width="10.375" style="37" customWidth="1"/>
    <col min="11" max="11" width="18.875" style="37" customWidth="1"/>
    <col min="12" max="12" width="9" style="37"/>
    <col min="13" max="13" width="5" style="37" customWidth="1"/>
    <col min="14" max="14" width="15.375" style="37" bestFit="1" customWidth="1"/>
    <col min="15" max="15" width="13.25" style="37" bestFit="1" customWidth="1"/>
    <col min="16" max="16" width="18.5" style="37" customWidth="1"/>
    <col min="17" max="17" width="17.5" style="37" bestFit="1" customWidth="1"/>
    <col min="18" max="18" width="11.875" style="37" bestFit="1" customWidth="1"/>
    <col min="19" max="19" width="17.625" style="37" customWidth="1"/>
    <col min="20" max="20" width="9" style="37"/>
    <col min="21" max="21" width="11.25" style="37" customWidth="1"/>
    <col min="22" max="22" width="31.875" style="37" bestFit="1" customWidth="1"/>
    <col min="23" max="25" width="9" style="37"/>
    <col min="26" max="26" width="16.375" style="37" bestFit="1" customWidth="1"/>
    <col min="27" max="16384" width="9" style="37"/>
  </cols>
  <sheetData>
    <row r="1" spans="2:28" s="200" customFormat="1" ht="24" x14ac:dyDescent="0.4">
      <c r="B1" s="200" t="s">
        <v>187</v>
      </c>
      <c r="E1" s="201"/>
      <c r="G1" s="202"/>
    </row>
    <row r="2" spans="2:28" x14ac:dyDescent="0.4">
      <c r="C2" s="37" t="s">
        <v>188</v>
      </c>
    </row>
    <row r="3" spans="2:28" x14ac:dyDescent="0.4">
      <c r="C3" s="197" t="s">
        <v>76</v>
      </c>
      <c r="D3" s="37" t="s">
        <v>185</v>
      </c>
      <c r="F3" s="38"/>
      <c r="H3" s="39"/>
    </row>
    <row r="4" spans="2:28" x14ac:dyDescent="0.4">
      <c r="C4" s="197" t="s">
        <v>200</v>
      </c>
      <c r="D4" s="37" t="s">
        <v>197</v>
      </c>
      <c r="F4" s="38"/>
      <c r="H4" s="39"/>
    </row>
    <row r="5" spans="2:28" x14ac:dyDescent="0.4">
      <c r="C5" s="197" t="s">
        <v>201</v>
      </c>
      <c r="D5" s="37" t="s">
        <v>199</v>
      </c>
      <c r="F5" s="38"/>
      <c r="H5" s="39"/>
    </row>
    <row r="6" spans="2:28" x14ac:dyDescent="0.4">
      <c r="C6" s="37" t="s">
        <v>189</v>
      </c>
      <c r="F6" s="38"/>
      <c r="H6" s="39"/>
    </row>
    <row r="7" spans="2:28" x14ac:dyDescent="0.4">
      <c r="F7" s="38"/>
      <c r="H7" s="39"/>
    </row>
    <row r="8" spans="2:28" ht="16.5" thickBot="1" x14ac:dyDescent="0.45"/>
    <row r="9" spans="2:28" ht="16.5" thickBot="1" x14ac:dyDescent="0.45">
      <c r="B9" s="54" t="s">
        <v>78</v>
      </c>
      <c r="C9" s="159"/>
      <c r="D9" s="159"/>
      <c r="E9" s="159"/>
      <c r="F9" s="159"/>
      <c r="G9" s="159"/>
      <c r="H9" s="159"/>
      <c r="I9" s="227"/>
      <c r="J9" s="227"/>
      <c r="K9" s="230"/>
      <c r="M9" s="54" t="s">
        <v>154</v>
      </c>
      <c r="N9" s="159"/>
      <c r="O9" s="159"/>
      <c r="P9" s="159"/>
      <c r="Q9" s="159"/>
      <c r="R9" s="159"/>
      <c r="S9" s="159"/>
      <c r="T9" s="159"/>
      <c r="U9" s="227"/>
      <c r="V9" s="160"/>
    </row>
    <row r="10" spans="2:28" ht="16.5" thickBot="1" x14ac:dyDescent="0.45">
      <c r="B10" s="51"/>
      <c r="C10" s="54"/>
      <c r="D10" s="161" t="s">
        <v>76</v>
      </c>
      <c r="E10" s="162"/>
      <c r="F10" s="162"/>
      <c r="G10" s="163"/>
      <c r="H10" s="164"/>
      <c r="I10" s="165"/>
      <c r="J10" s="249" t="s">
        <v>172</v>
      </c>
      <c r="K10" s="249"/>
      <c r="M10" s="51"/>
      <c r="N10" s="54"/>
      <c r="O10" s="161" t="s">
        <v>76</v>
      </c>
      <c r="P10" s="162"/>
      <c r="Q10" s="162"/>
      <c r="R10" s="163"/>
      <c r="S10" s="164"/>
      <c r="T10" s="165"/>
      <c r="U10" s="249" t="s">
        <v>172</v>
      </c>
      <c r="V10" s="249"/>
    </row>
    <row r="11" spans="2:28" x14ac:dyDescent="0.4">
      <c r="B11" s="51"/>
      <c r="C11" s="51"/>
      <c r="D11" s="51"/>
      <c r="E11" s="166" t="s">
        <v>77</v>
      </c>
      <c r="F11" s="167"/>
      <c r="G11" s="168"/>
      <c r="H11" s="169"/>
      <c r="I11" s="170"/>
      <c r="J11" s="254" t="s">
        <v>194</v>
      </c>
      <c r="K11" s="171"/>
      <c r="M11" s="51"/>
      <c r="N11" s="51"/>
      <c r="O11" s="51"/>
      <c r="P11" s="166" t="s">
        <v>77</v>
      </c>
      <c r="Q11" s="167"/>
      <c r="R11" s="168"/>
      <c r="S11" s="169"/>
      <c r="T11" s="170"/>
      <c r="U11" s="254" t="s">
        <v>194</v>
      </c>
      <c r="V11" s="171"/>
    </row>
    <row r="12" spans="2:28" ht="16.5" thickBot="1" x14ac:dyDescent="0.45">
      <c r="B12" s="51"/>
      <c r="C12" s="51"/>
      <c r="D12" s="172" t="s">
        <v>169</v>
      </c>
      <c r="E12" s="172" t="s">
        <v>50</v>
      </c>
      <c r="F12" s="173" t="s">
        <v>170</v>
      </c>
      <c r="G12" s="174" t="s">
        <v>52</v>
      </c>
      <c r="H12" s="175" t="s">
        <v>51</v>
      </c>
      <c r="I12" s="174" t="s">
        <v>53</v>
      </c>
      <c r="J12" s="255" t="s">
        <v>195</v>
      </c>
      <c r="K12" s="176"/>
      <c r="M12" s="51"/>
      <c r="N12" s="51"/>
      <c r="O12" s="172" t="s">
        <v>169</v>
      </c>
      <c r="P12" s="172" t="s">
        <v>50</v>
      </c>
      <c r="Q12" s="173" t="s">
        <v>170</v>
      </c>
      <c r="R12" s="174" t="s">
        <v>52</v>
      </c>
      <c r="S12" s="175" t="s">
        <v>51</v>
      </c>
      <c r="T12" s="174" t="s">
        <v>53</v>
      </c>
      <c r="U12" s="255" t="s">
        <v>195</v>
      </c>
      <c r="V12" s="176"/>
      <c r="X12" s="37" t="s">
        <v>72</v>
      </c>
      <c r="Y12" s="37" t="s">
        <v>73</v>
      </c>
      <c r="Z12" s="37" t="s">
        <v>74</v>
      </c>
    </row>
    <row r="13" spans="2:28" x14ac:dyDescent="0.4">
      <c r="B13" s="189"/>
      <c r="C13" s="190" t="s">
        <v>26</v>
      </c>
      <c r="D13" s="43"/>
      <c r="E13" s="178" t="str">
        <f>IFERROR(SUBSTITUTE(INDEX('入力(学校情報)'!$F$24:$F$27,MATCH($J$13,'入力(学校情報)'!$C$24:$C$27,0)),"　"," "),"")</f>
        <v/>
      </c>
      <c r="F13" s="45"/>
      <c r="G13" s="179"/>
      <c r="H13" s="180"/>
      <c r="I13" s="179"/>
      <c r="J13" s="256"/>
      <c r="K13" s="265"/>
      <c r="L13" s="37" t="str">
        <f t="shared" ref="L13:L17" si="0">IF(V13="OK","OK","必須項目")</f>
        <v>必須項目</v>
      </c>
      <c r="M13" s="189"/>
      <c r="N13" s="190" t="s">
        <v>26</v>
      </c>
      <c r="O13" s="134" t="str">
        <f t="shared" ref="O13:O21" si="1">IF(AND(D13&gt;0,D13&lt;10^9),"OK",O$22)</f>
        <v>9桁の数値</v>
      </c>
      <c r="P13" s="135" t="s">
        <v>174</v>
      </c>
      <c r="Q13" s="136" t="str">
        <f t="shared" ref="Q13:Q21" si="2">IF(NOT(ISBLANK(F13)),"OK",Q$22)</f>
        <v>ふりがな入力</v>
      </c>
      <c r="R13" s="137"/>
      <c r="S13" s="138"/>
      <c r="T13" s="137"/>
      <c r="U13" s="256"/>
      <c r="V13" s="139" t="str">
        <f>IF(AND(E13&lt;&gt;"",NOT(ISBLANK(J13))),"OK",V$22)</f>
        <v>リストから選択</v>
      </c>
      <c r="X13" s="34" t="str">
        <f t="shared" ref="X13:X21" si="3">IF(E13="","",LEFT(SUBSTITUTE(E13," ","　"),FIND("　",SUBSTITUTE(E13," ","　"))-1))</f>
        <v/>
      </c>
      <c r="Y13" s="35" t="str">
        <f t="shared" ref="Y13:Y21" si="4">IF(E13="","",RIGHT(E13,LEN(SUBSTITUTE(E13," ","　"))-FIND("　",SUBSTITUTE(E13," ","　"))))</f>
        <v/>
      </c>
      <c r="Z13" s="36" t="str">
        <f t="shared" ref="Z13:Z14" si="5">IF($E13="","",IF(OR(LEN(X13)&gt;3,LEN(Y13)&gt;3),X13&amp;REPT("　",MAX(7,LEN(X13)+LEN(Y13))-LEN(X13&amp;Y13))&amp;Y13,IF(LEN(X13)=2,MID(X13,1,1)&amp;"　"&amp;MID(X13,2,1),X13)&amp;REPT("　",7-LEN(IF(LEN(X13)=2,MID(X13,1,1)&amp;"　"&amp;MID(X13,2,1),X13)&amp;IF(LEN(Y13)=2,MID(Y13,1,1)&amp;"　"&amp;MID(Y13,2,1),Y13)))&amp;IF(LEN(Y13)=2,MID(Y13,1,1)&amp;"　"&amp;MID(Y13,2,1),Y13)))</f>
        <v/>
      </c>
    </row>
    <row r="14" spans="2:28" x14ac:dyDescent="0.4">
      <c r="B14" s="189"/>
      <c r="C14" s="191" t="s">
        <v>28</v>
      </c>
      <c r="D14" s="113"/>
      <c r="E14" s="113"/>
      <c r="F14" s="114"/>
      <c r="G14" s="115"/>
      <c r="H14" s="116"/>
      <c r="I14" s="115"/>
      <c r="J14" s="257" t="s">
        <v>196</v>
      </c>
      <c r="K14" s="266"/>
      <c r="L14" s="37" t="str">
        <f t="shared" si="0"/>
        <v>必須項目</v>
      </c>
      <c r="M14" s="189"/>
      <c r="N14" s="191" t="s">
        <v>28</v>
      </c>
      <c r="O14" s="40" t="str">
        <f t="shared" si="1"/>
        <v>9桁の数値</v>
      </c>
      <c r="P14" s="40" t="str">
        <f t="shared" ref="P14:P21" si="6">IF(LEN(SUBSTITUTE(SUBSTITUTE(E14,"　"," ")," ",""))+1=LEN(E14),"OK",P$22)</f>
        <v>姓名の間にスペース「　」１つ</v>
      </c>
      <c r="Q14" s="140" t="str">
        <f t="shared" si="2"/>
        <v>ふりがな入力</v>
      </c>
      <c r="R14" s="141" t="str">
        <f t="shared" ref="R14:R21" si="7">IF(NOT(ISBLANK(G14)),"OK",R$22)</f>
        <v>最高学年を除く</v>
      </c>
      <c r="S14" s="142" t="str">
        <f t="shared" ref="S14:S21" si="8">IF(H14&gt;=S$31,"OK",TEXT(S$31,"yyyy/mm/dd")&amp;"以降に限る")</f>
        <v>2007/04/02以降に限る</v>
      </c>
      <c r="T14" s="141" t="str">
        <f t="shared" ref="T14:T21" si="9">IF(AND(I14&lt;=19,I14&gt;15),"OK",T$22)</f>
        <v>16～19</v>
      </c>
      <c r="U14" s="257" t="str">
        <f>IF(OR(COUNTIF(リスト!$G$6:$G$7,J14)=1,ISBLANK(J14)),"OK",U$22)</f>
        <v>リストから選択</v>
      </c>
      <c r="V14" s="143" t="str">
        <f t="shared" ref="V14:V20" si="10">IF(COUNTIF($O14:$U14,"OK")=7,"OK","未入力または誤入力があります")</f>
        <v>未入力または誤入力があります</v>
      </c>
      <c r="X14" s="34" t="str">
        <f t="shared" si="3"/>
        <v/>
      </c>
      <c r="Y14" s="35" t="str">
        <f t="shared" si="4"/>
        <v/>
      </c>
      <c r="Z14" s="36" t="str">
        <f t="shared" si="5"/>
        <v/>
      </c>
      <c r="AB14" s="37" t="str">
        <f t="shared" ref="AB14:AB21" si="11">PHONETIC(F14)</f>
        <v/>
      </c>
    </row>
    <row r="15" spans="2:28" x14ac:dyDescent="0.4">
      <c r="B15" s="189"/>
      <c r="C15" s="192" t="s">
        <v>32</v>
      </c>
      <c r="D15" s="44"/>
      <c r="E15" s="44"/>
      <c r="F15" s="46"/>
      <c r="G15" s="47"/>
      <c r="H15" s="48"/>
      <c r="I15" s="47"/>
      <c r="J15" s="258" t="s">
        <v>196</v>
      </c>
      <c r="K15" s="267"/>
      <c r="L15" s="37" t="str">
        <f t="shared" si="0"/>
        <v>必須項目</v>
      </c>
      <c r="M15" s="189"/>
      <c r="N15" s="192" t="s">
        <v>32</v>
      </c>
      <c r="O15" s="41" t="str">
        <f t="shared" si="1"/>
        <v>9桁の数値</v>
      </c>
      <c r="P15" s="41" t="str">
        <f t="shared" si="6"/>
        <v>姓名の間にスペース「　」１つ</v>
      </c>
      <c r="Q15" s="144" t="str">
        <f t="shared" si="2"/>
        <v>ふりがな入力</v>
      </c>
      <c r="R15" s="145" t="str">
        <f t="shared" si="7"/>
        <v>最高学年を除く</v>
      </c>
      <c r="S15" s="146" t="str">
        <f t="shared" si="8"/>
        <v>2007/04/02以降に限る</v>
      </c>
      <c r="T15" s="145" t="str">
        <f t="shared" si="9"/>
        <v>16～19</v>
      </c>
      <c r="U15" s="258" t="str">
        <f>IF(OR(COUNTIF(リスト!$G$6:$G$7,J15)=1,ISBLANK(J15)),"OK",U$22)</f>
        <v>リストから選択</v>
      </c>
      <c r="V15" s="147" t="str">
        <f t="shared" si="10"/>
        <v>未入力または誤入力があります</v>
      </c>
      <c r="X15" s="34" t="str">
        <f t="shared" si="3"/>
        <v/>
      </c>
      <c r="Y15" s="35" t="str">
        <f t="shared" si="4"/>
        <v/>
      </c>
      <c r="Z15" s="36" t="str">
        <f>IF($E15="","",IF(OR(LEN(X15)&gt;3,LEN(Y15)&gt;3),X15&amp;REPT("　",MAX(7,LEN(X15)+LEN(Y15))-LEN(X15&amp;Y15))&amp;Y15,IF(LEN(X15)=2,MID(X15,1,1)&amp;"　"&amp;MID(X15,2,1),X15)&amp;REPT("　",7-LEN(IF(LEN(X15)=2,MID(X15,1,1)&amp;"　"&amp;MID(X15,2,1),X15)&amp;IF(LEN(Y15)=2,MID(Y15,1,1)&amp;"　"&amp;MID(Y15,2,1),Y15)))&amp;IF(LEN(Y15)=2,MID(Y15,1,1)&amp;"　"&amp;MID(Y15,2,1),Y15)))</f>
        <v/>
      </c>
      <c r="AB15" s="37" t="str">
        <f t="shared" si="11"/>
        <v/>
      </c>
    </row>
    <row r="16" spans="2:28" x14ac:dyDescent="0.4">
      <c r="B16" s="189"/>
      <c r="C16" s="192" t="s">
        <v>32</v>
      </c>
      <c r="D16" s="44"/>
      <c r="E16" s="44"/>
      <c r="F16" s="46"/>
      <c r="G16" s="47"/>
      <c r="H16" s="48"/>
      <c r="I16" s="47"/>
      <c r="J16" s="258" t="s">
        <v>196</v>
      </c>
      <c r="K16" s="267"/>
      <c r="L16" s="37" t="str">
        <f t="shared" si="0"/>
        <v>必須項目</v>
      </c>
      <c r="M16" s="189"/>
      <c r="N16" s="192" t="s">
        <v>32</v>
      </c>
      <c r="O16" s="41" t="str">
        <f t="shared" si="1"/>
        <v>9桁の数値</v>
      </c>
      <c r="P16" s="41" t="str">
        <f t="shared" si="6"/>
        <v>姓名の間にスペース「　」１つ</v>
      </c>
      <c r="Q16" s="144" t="str">
        <f t="shared" si="2"/>
        <v>ふりがな入力</v>
      </c>
      <c r="R16" s="145" t="str">
        <f t="shared" si="7"/>
        <v>最高学年を除く</v>
      </c>
      <c r="S16" s="146" t="str">
        <f t="shared" si="8"/>
        <v>2007/04/02以降に限る</v>
      </c>
      <c r="T16" s="145" t="str">
        <f t="shared" si="9"/>
        <v>16～19</v>
      </c>
      <c r="U16" s="258" t="str">
        <f>IF(OR(COUNTIF(リスト!$G$6:$G$7,J16)=1,ISBLANK(J16)),"OK",U$22)</f>
        <v>リストから選択</v>
      </c>
      <c r="V16" s="147" t="str">
        <f t="shared" si="10"/>
        <v>未入力または誤入力があります</v>
      </c>
      <c r="X16" s="34" t="str">
        <f t="shared" si="3"/>
        <v/>
      </c>
      <c r="Y16" s="35" t="str">
        <f t="shared" si="4"/>
        <v/>
      </c>
      <c r="Z16" s="36" t="str">
        <f t="shared" ref="Z16:Z21" si="12">IF($E16="","",IF(OR(LEN(X16)&gt;3,LEN(Y16)&gt;3),X16&amp;REPT("　",MAX(7,LEN(X16)+LEN(Y16))-LEN(X16&amp;Y16))&amp;Y16,IF(LEN(X16)=2,MID(X16,1,1)&amp;"　"&amp;MID(X16,2,1),X16)&amp;REPT("　",7-LEN(IF(LEN(X16)=2,MID(X16,1,1)&amp;"　"&amp;MID(X16,2,1),X16)&amp;IF(LEN(Y16)=2,MID(Y16,1,1)&amp;"　"&amp;MID(Y16,2,1),Y16)))&amp;IF(LEN(Y16)=2,MID(Y16,1,1)&amp;"　"&amp;MID(Y16,2,1),Y16)))</f>
        <v/>
      </c>
      <c r="AB16" s="37" t="str">
        <f t="shared" si="11"/>
        <v/>
      </c>
    </row>
    <row r="17" spans="2:28" x14ac:dyDescent="0.4">
      <c r="B17" s="189"/>
      <c r="C17" s="192" t="s">
        <v>32</v>
      </c>
      <c r="D17" s="44"/>
      <c r="E17" s="44"/>
      <c r="F17" s="46"/>
      <c r="G17" s="47"/>
      <c r="H17" s="48"/>
      <c r="I17" s="47"/>
      <c r="J17" s="258" t="s">
        <v>196</v>
      </c>
      <c r="K17" s="267"/>
      <c r="L17" s="37" t="str">
        <f t="shared" si="0"/>
        <v>必須項目</v>
      </c>
      <c r="M17" s="189"/>
      <c r="N17" s="192" t="s">
        <v>32</v>
      </c>
      <c r="O17" s="41" t="str">
        <f t="shared" si="1"/>
        <v>9桁の数値</v>
      </c>
      <c r="P17" s="41" t="str">
        <f t="shared" si="6"/>
        <v>姓名の間にスペース「　」１つ</v>
      </c>
      <c r="Q17" s="144" t="str">
        <f t="shared" si="2"/>
        <v>ふりがな入力</v>
      </c>
      <c r="R17" s="145" t="str">
        <f t="shared" si="7"/>
        <v>最高学年を除く</v>
      </c>
      <c r="S17" s="146" t="str">
        <f t="shared" si="8"/>
        <v>2007/04/02以降に限る</v>
      </c>
      <c r="T17" s="145" t="str">
        <f t="shared" si="9"/>
        <v>16～19</v>
      </c>
      <c r="U17" s="258" t="str">
        <f>IF(OR(COUNTIF(リスト!$G$6:$G$7,J17)=1,ISBLANK(J17)),"OK",U$22)</f>
        <v>リストから選択</v>
      </c>
      <c r="V17" s="147" t="str">
        <f t="shared" si="10"/>
        <v>未入力または誤入力があります</v>
      </c>
      <c r="X17" s="34" t="str">
        <f t="shared" si="3"/>
        <v/>
      </c>
      <c r="Y17" s="35" t="str">
        <f t="shared" si="4"/>
        <v/>
      </c>
      <c r="Z17" s="36" t="str">
        <f t="shared" si="12"/>
        <v/>
      </c>
      <c r="AB17" s="37" t="str">
        <f t="shared" si="11"/>
        <v/>
      </c>
    </row>
    <row r="18" spans="2:28" x14ac:dyDescent="0.4">
      <c r="B18" s="189"/>
      <c r="C18" s="192" t="s">
        <v>32</v>
      </c>
      <c r="D18" s="277"/>
      <c r="E18" s="277"/>
      <c r="F18" s="278"/>
      <c r="G18" s="279"/>
      <c r="H18" s="280"/>
      <c r="I18" s="279"/>
      <c r="J18" s="281" t="s">
        <v>196</v>
      </c>
      <c r="K18" s="267"/>
      <c r="L18" s="37" t="str">
        <f t="shared" ref="L18:L21" si="13">IF(V18="OK","OK","未入力")</f>
        <v>未入力</v>
      </c>
      <c r="M18" s="189"/>
      <c r="N18" s="192" t="s">
        <v>32</v>
      </c>
      <c r="O18" s="41" t="str">
        <f t="shared" si="1"/>
        <v>9桁の数値</v>
      </c>
      <c r="P18" s="41" t="str">
        <f t="shared" si="6"/>
        <v>姓名の間にスペース「　」１つ</v>
      </c>
      <c r="Q18" s="144" t="str">
        <f t="shared" si="2"/>
        <v>ふりがな入力</v>
      </c>
      <c r="R18" s="145" t="str">
        <f t="shared" si="7"/>
        <v>最高学年を除く</v>
      </c>
      <c r="S18" s="146" t="str">
        <f t="shared" si="8"/>
        <v>2007/04/02以降に限る</v>
      </c>
      <c r="T18" s="145" t="str">
        <f t="shared" si="9"/>
        <v>16～19</v>
      </c>
      <c r="U18" s="258" t="str">
        <f>IF(OR(COUNTIF(リスト!$G$6:$G$7,J18)=1,ISBLANK(J18)),"OK",U$22)</f>
        <v>リストから選択</v>
      </c>
      <c r="V18" s="147" t="str">
        <f t="shared" si="10"/>
        <v>未入力または誤入力があります</v>
      </c>
      <c r="X18" s="34" t="str">
        <f t="shared" si="3"/>
        <v/>
      </c>
      <c r="Y18" s="35" t="str">
        <f t="shared" si="4"/>
        <v/>
      </c>
      <c r="Z18" s="36" t="str">
        <f t="shared" si="12"/>
        <v/>
      </c>
      <c r="AB18" s="37" t="str">
        <f t="shared" si="11"/>
        <v/>
      </c>
    </row>
    <row r="19" spans="2:28" x14ac:dyDescent="0.4">
      <c r="B19" s="189"/>
      <c r="C19" s="192" t="s">
        <v>32</v>
      </c>
      <c r="D19" s="277"/>
      <c r="E19" s="277"/>
      <c r="F19" s="278"/>
      <c r="G19" s="279"/>
      <c r="H19" s="280"/>
      <c r="I19" s="279"/>
      <c r="J19" s="281" t="s">
        <v>196</v>
      </c>
      <c r="K19" s="267"/>
      <c r="L19" s="37" t="str">
        <f t="shared" si="13"/>
        <v>未入力</v>
      </c>
      <c r="M19" s="189"/>
      <c r="N19" s="192" t="s">
        <v>32</v>
      </c>
      <c r="O19" s="41" t="str">
        <f t="shared" si="1"/>
        <v>9桁の数値</v>
      </c>
      <c r="P19" s="41" t="str">
        <f t="shared" si="6"/>
        <v>姓名の間にスペース「　」１つ</v>
      </c>
      <c r="Q19" s="144" t="str">
        <f t="shared" si="2"/>
        <v>ふりがな入力</v>
      </c>
      <c r="R19" s="145" t="str">
        <f t="shared" si="7"/>
        <v>最高学年を除く</v>
      </c>
      <c r="S19" s="146" t="str">
        <f t="shared" si="8"/>
        <v>2007/04/02以降に限る</v>
      </c>
      <c r="T19" s="145" t="str">
        <f t="shared" si="9"/>
        <v>16～19</v>
      </c>
      <c r="U19" s="258" t="str">
        <f>IF(OR(COUNTIF(リスト!$G$6:$G$7,J19)=1,ISBLANK(J19)),"OK",U$22)</f>
        <v>リストから選択</v>
      </c>
      <c r="V19" s="147" t="str">
        <f t="shared" si="10"/>
        <v>未入力または誤入力があります</v>
      </c>
      <c r="X19" s="34" t="str">
        <f t="shared" si="3"/>
        <v/>
      </c>
      <c r="Y19" s="35" t="str">
        <f t="shared" si="4"/>
        <v/>
      </c>
      <c r="Z19" s="36" t="str">
        <f t="shared" si="12"/>
        <v/>
      </c>
      <c r="AB19" s="37" t="str">
        <f t="shared" si="11"/>
        <v/>
      </c>
    </row>
    <row r="20" spans="2:28" x14ac:dyDescent="0.4">
      <c r="B20" s="189"/>
      <c r="C20" s="193" t="s">
        <v>32</v>
      </c>
      <c r="D20" s="282"/>
      <c r="E20" s="282"/>
      <c r="F20" s="283"/>
      <c r="G20" s="284"/>
      <c r="H20" s="285"/>
      <c r="I20" s="284"/>
      <c r="J20" s="286" t="s">
        <v>196</v>
      </c>
      <c r="K20" s="268"/>
      <c r="L20" s="37" t="str">
        <f t="shared" si="13"/>
        <v>未入力</v>
      </c>
      <c r="M20" s="189"/>
      <c r="N20" s="193" t="s">
        <v>32</v>
      </c>
      <c r="O20" s="41" t="str">
        <f t="shared" si="1"/>
        <v>9桁の数値</v>
      </c>
      <c r="P20" s="41" t="str">
        <f t="shared" si="6"/>
        <v>姓名の間にスペース「　」１つ</v>
      </c>
      <c r="Q20" s="144" t="str">
        <f t="shared" si="2"/>
        <v>ふりがな入力</v>
      </c>
      <c r="R20" s="145" t="str">
        <f t="shared" si="7"/>
        <v>最高学年を除く</v>
      </c>
      <c r="S20" s="146" t="str">
        <f t="shared" si="8"/>
        <v>2007/04/02以降に限る</v>
      </c>
      <c r="T20" s="145" t="str">
        <f t="shared" si="9"/>
        <v>16～19</v>
      </c>
      <c r="U20" s="259" t="str">
        <f>IF(OR(COUNTIF(リスト!$G$6:$G$7,J20)=1,ISBLANK(J20)),"OK",U$22)</f>
        <v>リストから選択</v>
      </c>
      <c r="V20" s="147" t="str">
        <f t="shared" si="10"/>
        <v>未入力または誤入力があります</v>
      </c>
      <c r="X20" s="34" t="str">
        <f t="shared" si="3"/>
        <v/>
      </c>
      <c r="Y20" s="35" t="str">
        <f t="shared" si="4"/>
        <v/>
      </c>
      <c r="Z20" s="36" t="str">
        <f t="shared" si="12"/>
        <v/>
      </c>
      <c r="AB20" s="37" t="str">
        <f t="shared" si="11"/>
        <v/>
      </c>
    </row>
    <row r="21" spans="2:28" ht="16.5" thickBot="1" x14ac:dyDescent="0.45">
      <c r="B21" s="177"/>
      <c r="C21" s="194" t="s">
        <v>34</v>
      </c>
      <c r="D21" s="261"/>
      <c r="E21" s="261"/>
      <c r="F21" s="262"/>
      <c r="G21" s="263"/>
      <c r="H21" s="264"/>
      <c r="I21" s="263"/>
      <c r="J21" s="260"/>
      <c r="K21" s="269"/>
      <c r="L21" s="37" t="str">
        <f t="shared" si="13"/>
        <v>未入力</v>
      </c>
      <c r="M21" s="177"/>
      <c r="N21" s="194" t="s">
        <v>34</v>
      </c>
      <c r="O21" s="42" t="str">
        <f t="shared" si="1"/>
        <v>9桁の数値</v>
      </c>
      <c r="P21" s="42" t="str">
        <f t="shared" si="6"/>
        <v>姓名の間にスペース「　」１つ</v>
      </c>
      <c r="Q21" s="148" t="str">
        <f t="shared" si="2"/>
        <v>ふりがな入力</v>
      </c>
      <c r="R21" s="149" t="str">
        <f t="shared" si="7"/>
        <v>最高学年を除く</v>
      </c>
      <c r="S21" s="150" t="str">
        <f t="shared" si="8"/>
        <v>2007/04/02以降に限る</v>
      </c>
      <c r="T21" s="149" t="str">
        <f t="shared" si="9"/>
        <v>16～19</v>
      </c>
      <c r="U21" s="260"/>
      <c r="V21" s="151" t="str">
        <f t="shared" ref="V21" si="14">IF(COUNTIF($O21:$T21,"OK")=6,"OK","未入力または誤入力があります")</f>
        <v>未入力または誤入力があります</v>
      </c>
      <c r="X21" s="34" t="str">
        <f t="shared" si="3"/>
        <v/>
      </c>
      <c r="Y21" s="35" t="str">
        <f t="shared" si="4"/>
        <v/>
      </c>
      <c r="Z21" s="36" t="str">
        <f t="shared" si="12"/>
        <v/>
      </c>
      <c r="AB21" s="37" t="str">
        <f t="shared" si="11"/>
        <v/>
      </c>
    </row>
    <row r="22" spans="2:28" hidden="1" x14ac:dyDescent="0.4">
      <c r="O22" s="152" t="s">
        <v>165</v>
      </c>
      <c r="P22" s="152" t="s">
        <v>179</v>
      </c>
      <c r="Q22" s="152" t="s">
        <v>166</v>
      </c>
      <c r="R22" s="152" t="s">
        <v>180</v>
      </c>
      <c r="S22" s="153">
        <v>39174</v>
      </c>
      <c r="T22" s="152" t="s">
        <v>167</v>
      </c>
      <c r="U22" s="37" t="s">
        <v>171</v>
      </c>
      <c r="V22" s="152" t="s">
        <v>171</v>
      </c>
    </row>
    <row r="23" spans="2:28" ht="16.5" thickBot="1" x14ac:dyDescent="0.45"/>
    <row r="24" spans="2:28" ht="16.5" thickBot="1" x14ac:dyDescent="0.45">
      <c r="B24" s="54" t="s">
        <v>79</v>
      </c>
      <c r="C24" s="159"/>
      <c r="D24" s="159"/>
      <c r="E24" s="159"/>
      <c r="F24" s="159"/>
      <c r="G24" s="159"/>
      <c r="H24" s="159"/>
      <c r="I24" s="159"/>
      <c r="J24" s="227"/>
      <c r="K24" s="230"/>
      <c r="M24" s="54" t="s">
        <v>154</v>
      </c>
      <c r="N24" s="159"/>
      <c r="O24" s="159"/>
      <c r="P24" s="159"/>
      <c r="Q24" s="159"/>
      <c r="R24" s="159"/>
      <c r="S24" s="159"/>
      <c r="T24" s="159"/>
      <c r="U24" s="160"/>
      <c r="V24" s="160"/>
    </row>
    <row r="25" spans="2:28" ht="19.5" customHeight="1" thickBot="1" x14ac:dyDescent="0.45">
      <c r="B25" s="51"/>
      <c r="C25" s="54"/>
      <c r="D25" s="161" t="s">
        <v>76</v>
      </c>
      <c r="E25" s="162"/>
      <c r="F25" s="162"/>
      <c r="G25" s="163"/>
      <c r="H25" s="164"/>
      <c r="I25" s="165"/>
      <c r="J25" s="289" t="s">
        <v>172</v>
      </c>
      <c r="K25" s="290"/>
      <c r="M25" s="51"/>
      <c r="N25" s="54"/>
      <c r="O25" s="161" t="s">
        <v>76</v>
      </c>
      <c r="P25" s="162"/>
      <c r="Q25" s="162"/>
      <c r="R25" s="163"/>
      <c r="S25" s="164"/>
      <c r="T25" s="165"/>
      <c r="U25" s="181" t="s">
        <v>173</v>
      </c>
      <c r="V25" s="181" t="s">
        <v>173</v>
      </c>
    </row>
    <row r="26" spans="2:28" x14ac:dyDescent="0.4">
      <c r="B26" s="51"/>
      <c r="C26" s="51"/>
      <c r="D26" s="51"/>
      <c r="E26" s="166" t="s">
        <v>77</v>
      </c>
      <c r="F26" s="167"/>
      <c r="G26" s="168"/>
      <c r="H26" s="169"/>
      <c r="I26" s="170"/>
      <c r="J26" s="273" t="s">
        <v>198</v>
      </c>
      <c r="K26" s="272"/>
      <c r="M26" s="51"/>
      <c r="N26" s="51"/>
      <c r="O26" s="51"/>
      <c r="P26" s="166" t="s">
        <v>77</v>
      </c>
      <c r="Q26" s="167"/>
      <c r="R26" s="168"/>
      <c r="S26" s="169"/>
      <c r="T26" s="170"/>
      <c r="U26" s="171"/>
      <c r="V26" s="171"/>
    </row>
    <row r="27" spans="2:28" ht="19.5" customHeight="1" thickBot="1" x14ac:dyDescent="0.45">
      <c r="B27" s="51"/>
      <c r="C27" s="51"/>
      <c r="D27" s="182" t="s">
        <v>169</v>
      </c>
      <c r="E27" s="172" t="s">
        <v>50</v>
      </c>
      <c r="F27" s="173" t="s">
        <v>170</v>
      </c>
      <c r="G27" s="174" t="s">
        <v>52</v>
      </c>
      <c r="H27" s="175" t="s">
        <v>51</v>
      </c>
      <c r="I27" s="174" t="s">
        <v>53</v>
      </c>
      <c r="J27" s="291"/>
      <c r="K27" s="292"/>
      <c r="M27" s="51"/>
      <c r="N27" s="51"/>
      <c r="O27" s="182" t="s">
        <v>169</v>
      </c>
      <c r="P27" s="172" t="s">
        <v>50</v>
      </c>
      <c r="Q27" s="173" t="s">
        <v>170</v>
      </c>
      <c r="R27" s="174" t="s">
        <v>52</v>
      </c>
      <c r="S27" s="175" t="s">
        <v>51</v>
      </c>
      <c r="T27" s="174" t="s">
        <v>53</v>
      </c>
      <c r="U27" s="176"/>
      <c r="V27" s="176"/>
      <c r="X27" s="37" t="s">
        <v>72</v>
      </c>
      <c r="Y27" s="37" t="s">
        <v>73</v>
      </c>
      <c r="Z27" s="37" t="s">
        <v>74</v>
      </c>
    </row>
    <row r="28" spans="2:28" x14ac:dyDescent="0.4">
      <c r="B28" s="189"/>
      <c r="C28" s="190" t="s">
        <v>32</v>
      </c>
      <c r="D28" s="117"/>
      <c r="E28" s="43"/>
      <c r="F28" s="45"/>
      <c r="G28" s="118"/>
      <c r="H28" s="276"/>
      <c r="I28" s="118"/>
      <c r="J28" s="293"/>
      <c r="K28" s="294"/>
      <c r="L28" s="37" t="str">
        <f t="shared" ref="L28" si="15">IF(V28="OK","OK","必須項目")</f>
        <v>必須項目</v>
      </c>
      <c r="M28" s="189"/>
      <c r="N28" s="190" t="s">
        <v>32</v>
      </c>
      <c r="O28" s="236" t="str">
        <f>IF(AND(D28&gt;0,D28&lt;10^9),"OK",O$31)</f>
        <v>9桁の数値</v>
      </c>
      <c r="P28" s="134" t="str">
        <f>IF(LEN(SUBSTITUTE(SUBSTITUTE(E28,"　"," ")," ",""))+1=LEN(E28),"OK",P$31)</f>
        <v>姓名の間にスペース「　」１つ</v>
      </c>
      <c r="Q28" s="136" t="str">
        <f>IF(NOT(ISBLANK(F28)),"OK",Q$31)</f>
        <v>ふりがな入力</v>
      </c>
      <c r="R28" s="237" t="str">
        <f>IF(NOT(ISBLANK(G28)),"OK",R$31)</f>
        <v>最高学年を除く</v>
      </c>
      <c r="S28" s="238" t="str">
        <f>IF(H28&gt;=S$31,"OK",TEXT(S$31,"yyyy/mm/dd")&amp;"以降に限る")</f>
        <v>2007/04/02以降に限る</v>
      </c>
      <c r="T28" s="237" t="str">
        <f>IF(AND(I28&lt;=19,I28&gt;15),"OK",T$31)</f>
        <v>16～19</v>
      </c>
      <c r="U28" s="122"/>
      <c r="V28" s="139" t="str">
        <f>IF(COUNTIF($O28:$T28,"OK")=6,"OK","未入力または誤入力があります")</f>
        <v>未入力または誤入力があります</v>
      </c>
      <c r="X28" s="34" t="str">
        <f t="shared" ref="X28:X30" si="16">IF(E28="","",LEFT(SUBSTITUTE(E28," ","　"),FIND("　",SUBSTITUTE(E28," ","　"))-1))</f>
        <v/>
      </c>
      <c r="Y28" s="35" t="str">
        <f t="shared" ref="Y28:Y30" si="17">IF(E28="","",RIGHT(E28,LEN(SUBSTITUTE(E28," ","　"))-FIND("　",SUBSTITUTE(E28," ","　"))))</f>
        <v/>
      </c>
      <c r="Z28" s="36" t="str">
        <f>IF($E28="","",IF(OR(LEN(X28)&gt;3,LEN(Y28)&gt;3),X28&amp;REPT("　",MAX(7,LEN(X28)+LEN(Y28))-LEN(X28&amp;Y28))&amp;Y28,IF(LEN(X28)=2,MID(X28,1,1)&amp;"　"&amp;MID(X28,2,1),X28)&amp;REPT("　",7-LEN(IF(LEN(X28)=2,MID(X28,1,1)&amp;"　"&amp;MID(X28,2,1),X28)&amp;IF(LEN(Y28)=2,MID(Y28,1,1)&amp;"　"&amp;MID(Y28,2,1),Y28)))&amp;IF(LEN(Y28)=2,MID(Y28,1,1)&amp;"　"&amp;MID(Y28,2,1),Y28)))</f>
        <v/>
      </c>
    </row>
    <row r="29" spans="2:28" x14ac:dyDescent="0.4">
      <c r="B29" s="189"/>
      <c r="C29" s="195" t="s">
        <v>49</v>
      </c>
      <c r="D29" s="246"/>
      <c r="E29" s="247"/>
      <c r="F29" s="185"/>
      <c r="G29" s="186"/>
      <c r="H29" s="187"/>
      <c r="I29" s="186"/>
      <c r="J29" s="274"/>
      <c r="K29" s="271"/>
      <c r="L29" s="37" t="str">
        <f t="shared" ref="L29:L30" si="18">IF(V29="OK","OK","未入力")</f>
        <v>未入力</v>
      </c>
      <c r="M29" s="189"/>
      <c r="N29" s="195" t="s">
        <v>49</v>
      </c>
      <c r="O29" s="241" t="str">
        <f>IF(AND(D29&gt;0,D29&lt;10^9),"OK",O$31)</f>
        <v>9桁の数値</v>
      </c>
      <c r="P29" s="242" t="str">
        <f>IF(LEN(SUBSTITUTE(SUBSTITUTE(E29,"　"," ")," ",""))+1=LEN(E29),"OK",P$31)</f>
        <v>姓名の間にスペース「　」１つ</v>
      </c>
      <c r="Q29" s="154"/>
      <c r="R29" s="155"/>
      <c r="S29" s="156"/>
      <c r="T29" s="155"/>
      <c r="U29" s="248"/>
      <c r="V29" s="239" t="str">
        <f>IF(COUNTIF($O29:$P29,"OK")=2,"OK","未入力または誤入力があります")</f>
        <v>未入力または誤入力があります</v>
      </c>
      <c r="X29" s="34" t="str">
        <f t="shared" si="16"/>
        <v/>
      </c>
      <c r="Y29" s="35" t="str">
        <f t="shared" si="17"/>
        <v/>
      </c>
      <c r="Z29" s="36" t="str">
        <f>IF($E29="","",IF(OR(LEN(X29)&gt;3,LEN(Y29)&gt;3),X29&amp;REPT("　",MAX(7,LEN(X29)+LEN(Y29))-LEN(X29&amp;Y29))&amp;Y29,IF(LEN(X29)=2,MID(X29,1,1)&amp;"　"&amp;MID(X29,2,1),X29)&amp;REPT("　",7-LEN(IF(LEN(X29)=2,MID(X29,1,1)&amp;"　"&amp;MID(X29,2,1),X29)&amp;IF(LEN(Y29)=2,MID(Y29,1,1)&amp;"　"&amp;MID(Y29,2,1),Y29)))&amp;IF(LEN(Y29)=2,MID(Y29,1,1)&amp;"　"&amp;MID(Y29,2,1),Y29)))</f>
        <v/>
      </c>
    </row>
    <row r="30" spans="2:28" ht="16.5" thickBot="1" x14ac:dyDescent="0.45">
      <c r="B30" s="177"/>
      <c r="C30" s="196" t="s">
        <v>67</v>
      </c>
      <c r="D30" s="188"/>
      <c r="E30" s="119"/>
      <c r="F30" s="120"/>
      <c r="G30" s="183"/>
      <c r="H30" s="121"/>
      <c r="I30" s="183"/>
      <c r="J30" s="295"/>
      <c r="K30" s="296"/>
      <c r="L30" s="37" t="str">
        <f t="shared" si="18"/>
        <v>未入力</v>
      </c>
      <c r="M30" s="177"/>
      <c r="N30" s="196" t="s">
        <v>67</v>
      </c>
      <c r="O30" s="157"/>
      <c r="P30" s="243" t="str">
        <f>IF(LEN(SUBSTITUTE(SUBSTITUTE(E30,"　"," ")," ",""))+1=LEN(E30),"OK",P$31)</f>
        <v>姓名の間にスペース「　」１つ</v>
      </c>
      <c r="Q30" s="244" t="str">
        <f>IF(NOT(ISBLANK(F30)),"OK",Q$31)</f>
        <v>ふりがな入力</v>
      </c>
      <c r="R30" s="158"/>
      <c r="S30" s="245" t="str">
        <f>IF(H30&gt;=S$31,"OK",TEXT(S$31,"yyyy/mm/dd")&amp;"以降に限る")</f>
        <v>2007/04/02以降に限る</v>
      </c>
      <c r="T30" s="158"/>
      <c r="U30" s="184"/>
      <c r="V30" s="240" t="str">
        <f>IF(COUNTIF($P30:$S30,"OK")=3,"OK","未入力または誤入力があります")</f>
        <v>未入力または誤入力があります</v>
      </c>
      <c r="X30" s="34" t="str">
        <f t="shared" si="16"/>
        <v/>
      </c>
      <c r="Y30" s="35" t="str">
        <f t="shared" si="17"/>
        <v/>
      </c>
      <c r="Z30" s="36" t="str">
        <f>IF($E30="","",IF(OR(LEN(X30)&gt;3,LEN(Y30)&gt;3),X30&amp;REPT("　",MAX(7,LEN(X30)+LEN(Y30))-LEN(X30&amp;Y30))&amp;Y30,IF(LEN(X30)=2,MID(X30,1,1)&amp;"　"&amp;MID(X30,2,1),X30)&amp;REPT("　",7-LEN(IF(LEN(X30)=2,MID(X30,1,1)&amp;"　"&amp;MID(X30,2,1),X30)&amp;IF(LEN(Y30)=2,MID(Y30,1,1)&amp;"　"&amp;MID(Y30,2,1),Y30)))&amp;IF(LEN(Y30)=2,MID(Y30,1,1)&amp;"　"&amp;MID(Y30,2,1),Y30)))</f>
        <v/>
      </c>
    </row>
    <row r="31" spans="2:28" hidden="1" x14ac:dyDescent="0.4">
      <c r="O31" s="152" t="s">
        <v>165</v>
      </c>
      <c r="P31" s="152" t="s">
        <v>179</v>
      </c>
      <c r="Q31" s="152" t="s">
        <v>166</v>
      </c>
      <c r="R31" s="152" t="s">
        <v>180</v>
      </c>
      <c r="S31" s="153">
        <v>39174</v>
      </c>
      <c r="T31" s="152" t="s">
        <v>167</v>
      </c>
      <c r="V31" s="152"/>
    </row>
  </sheetData>
  <sheetProtection sheet="1" objects="1" scenarios="1"/>
  <mergeCells count="4">
    <mergeCell ref="J25:K25"/>
    <mergeCell ref="J27:K27"/>
    <mergeCell ref="J28:K28"/>
    <mergeCell ref="J30:K30"/>
  </mergeCells>
  <phoneticPr fontId="4" type="Hiragana"/>
  <dataValidations disablePrompts="1" count="1">
    <dataValidation allowBlank="1" showInputMessage="1" showErrorMessage="1" promptTitle="引率責任者または外部指導者" prompt="学校情報の入力から選択" sqref="K13" xr:uid="{09948826-0029-4146-BE7A-011EAFD9A338}"/>
  </dataValidations>
  <printOptions horizontalCentered="1"/>
  <pageMargins left="0.47244094488188981" right="0.47244094488188981" top="0.59055118110236227" bottom="0.74803149606299213" header="0.31496062992125984" footer="0.31496062992125984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promptTitle="アドバイザー" prompt="教員・職員・選手・外部指導者_x000a_外部指導者の場合は、必ず入力してください。" xr:uid="{F6A9D9EA-BA8F-431C-8C6A-AC9C2D80F297}">
          <x14:formula1>
            <xm:f>リスト!$H$6:$H$8</xm:f>
          </x14:formula1>
          <xm:sqref>U29 J29</xm:sqref>
        </x14:dataValidation>
        <x14:dataValidation type="list" allowBlank="1" showInputMessage="1" showErrorMessage="1" promptTitle="引率責任者または外部指導者" prompt="学校情報の入力から選択" xr:uid="{ACCC8B99-6296-41C8-A135-1A2442BEE2D2}">
          <x14:formula1>
            <xm:f>リスト!$F$6:$F$7</xm:f>
          </x14:formula1>
          <xm:sqref>J13 U13</xm:sqref>
        </x14:dataValidation>
        <x14:dataValidation type="list" allowBlank="1" showInputMessage="1" promptTitle="外国人留学生" prompt="外国人留学生は、選択してください。" xr:uid="{0CFC8750-B3EB-400A-B7CB-2739B83E364D}">
          <x14:formula1>
            <xm:f>リスト!$G$6:$G$7</xm:f>
          </x14:formula1>
          <xm:sqref>J14:J20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DC0F6-109A-4E27-A1E6-D9F152D6F466}">
  <sheetPr codeName="Sheet2">
    <tabColor rgb="FFFF0000"/>
    <pageSetUpPr fitToPage="1"/>
  </sheetPr>
  <dimension ref="A1:V55"/>
  <sheetViews>
    <sheetView topLeftCell="A13" zoomScaleNormal="100" zoomScaleSheetLayoutView="100" workbookViewId="0">
      <selection activeCell="P21" sqref="P21"/>
    </sheetView>
  </sheetViews>
  <sheetFormatPr defaultColWidth="8.75" defaultRowHeight="13.5" x14ac:dyDescent="0.4"/>
  <cols>
    <col min="1" max="1" width="1" style="1" customWidth="1"/>
    <col min="2" max="2" width="13.25" style="1" customWidth="1"/>
    <col min="3" max="3" width="1.875" style="1" customWidth="1"/>
    <col min="4" max="4" width="23.625" style="1" customWidth="1"/>
    <col min="5" max="5" width="4.375" style="1" customWidth="1"/>
    <col min="6" max="6" width="20.875" style="1" customWidth="1"/>
    <col min="7" max="7" width="5.75" style="1" customWidth="1"/>
    <col min="8" max="8" width="5.125" style="1" customWidth="1"/>
    <col min="9" max="9" width="2.875" style="1" customWidth="1"/>
    <col min="10" max="10" width="5.5" style="1" customWidth="1"/>
    <col min="11" max="11" width="3.375" style="1" bestFit="1" customWidth="1"/>
    <col min="12" max="12" width="4.375" style="1" customWidth="1"/>
    <col min="13" max="13" width="3.375" style="1" bestFit="1" customWidth="1"/>
    <col min="14" max="14" width="4.25" style="1" customWidth="1"/>
    <col min="15" max="15" width="3.375" style="1" bestFit="1" customWidth="1"/>
    <col min="16" max="16" width="4.875" style="1" customWidth="1"/>
    <col min="17" max="17" width="3.375" style="1" bestFit="1" customWidth="1"/>
    <col min="18" max="18" width="8.75" style="1"/>
    <col min="19" max="19" width="1.875" style="1" customWidth="1"/>
    <col min="20" max="16384" width="8.75" style="1"/>
  </cols>
  <sheetData>
    <row r="1" spans="2:22" ht="11.25" customHeight="1" x14ac:dyDescent="0.4"/>
    <row r="2" spans="2:22" s="63" customFormat="1" ht="34.5" customHeight="1" x14ac:dyDescent="0.4">
      <c r="B2" s="348" t="s">
        <v>139</v>
      </c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</row>
    <row r="3" spans="2:22" ht="18.75" customHeight="1" thickBot="1" x14ac:dyDescent="0.45"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2:22" s="3" customFormat="1" ht="41.25" customHeight="1" thickBot="1" x14ac:dyDescent="0.45">
      <c r="B4" s="321" t="s">
        <v>136</v>
      </c>
      <c r="C4" s="325"/>
      <c r="D4" s="27" t="str">
        <f>LEFT('入力(学校情報)'!$F$9,2)</f>
        <v/>
      </c>
      <c r="E4" s="327" t="s">
        <v>143</v>
      </c>
      <c r="F4" s="327"/>
      <c r="G4" s="331"/>
      <c r="H4" s="6"/>
      <c r="I4" s="6"/>
      <c r="J4" s="6"/>
      <c r="K4" s="6"/>
      <c r="L4" s="6"/>
      <c r="M4" s="6"/>
      <c r="N4" s="6"/>
      <c r="O4" s="6"/>
      <c r="P4" s="6"/>
      <c r="Q4" s="6"/>
    </row>
    <row r="5" spans="2:22" ht="11.25" customHeight="1" thickBot="1" x14ac:dyDescent="0.45"/>
    <row r="6" spans="2:22" s="3" customFormat="1" ht="41.25" customHeight="1" x14ac:dyDescent="0.4">
      <c r="B6" s="343" t="s">
        <v>1</v>
      </c>
      <c r="C6" s="349"/>
      <c r="D6" s="350" t="str">
        <f>'入力(学校情報)'!$F$12&amp;""</f>
        <v/>
      </c>
      <c r="E6" s="351"/>
      <c r="F6" s="351"/>
      <c r="G6" s="352"/>
      <c r="J6" s="353" t="s">
        <v>2</v>
      </c>
      <c r="K6" s="354"/>
      <c r="L6" s="354"/>
      <c r="M6" s="354"/>
      <c r="N6" s="354"/>
      <c r="O6" s="354"/>
      <c r="P6" s="355"/>
      <c r="Q6" s="356" t="s">
        <v>0</v>
      </c>
      <c r="R6" s="357"/>
      <c r="S6" s="358"/>
      <c r="V6" s="4"/>
    </row>
    <row r="7" spans="2:22" s="3" customFormat="1" ht="41.25" customHeight="1" thickBot="1" x14ac:dyDescent="0.45">
      <c r="B7" s="365" t="s">
        <v>4</v>
      </c>
      <c r="C7" s="366"/>
      <c r="D7" s="367" t="str">
        <f>'入力(学校情報)'!$F$15&amp;""</f>
        <v/>
      </c>
      <c r="E7" s="368"/>
      <c r="F7" s="368"/>
      <c r="G7" s="369"/>
      <c r="J7" s="370" t="str">
        <f>IFERROR('入力(学校情報)'!$F$16&amp;INDEX(リスト!$M:$M,MATCH('入力(学校情報)'!$F$16,リスト!$L:$L,0)),"")</f>
        <v/>
      </c>
      <c r="K7" s="371"/>
      <c r="L7" s="371"/>
      <c r="M7" s="371"/>
      <c r="N7" s="371"/>
      <c r="O7" s="371"/>
      <c r="P7" s="372"/>
      <c r="Q7" s="334" t="str">
        <f>IFERROR(INDEX(リスト!$K:$K,MATCH('入力(学校情報)'!$F$16,リスト!$L:$L,0)),"")</f>
        <v/>
      </c>
      <c r="R7" s="335"/>
      <c r="S7" s="336"/>
      <c r="V7" s="5"/>
    </row>
    <row r="8" spans="2:22" s="3" customFormat="1" ht="41.25" customHeight="1" thickBot="1" x14ac:dyDescent="0.45">
      <c r="B8" s="337" t="s">
        <v>5</v>
      </c>
      <c r="C8" s="338"/>
      <c r="D8" s="339" t="str">
        <f>LEFT('入力(学校情報)'!$F$14,5)</f>
        <v/>
      </c>
      <c r="E8" s="340"/>
      <c r="F8" s="340"/>
      <c r="G8" s="341"/>
      <c r="H8" s="6"/>
      <c r="I8" s="6"/>
      <c r="J8" s="6"/>
      <c r="K8" s="6"/>
      <c r="L8" s="6"/>
      <c r="M8" s="6"/>
      <c r="N8" s="6"/>
      <c r="O8" s="6"/>
      <c r="P8" s="6"/>
      <c r="Q8" s="6"/>
    </row>
    <row r="9" spans="2:22" s="3" customFormat="1" ht="10.5" customHeight="1" thickBot="1" x14ac:dyDescent="0.45">
      <c r="B9" s="342"/>
      <c r="C9" s="342"/>
      <c r="D9" s="7"/>
      <c r="E9" s="7"/>
      <c r="F9" s="7"/>
      <c r="G9" s="7"/>
      <c r="H9" s="6"/>
      <c r="I9" s="6"/>
      <c r="J9" s="6"/>
      <c r="K9" s="6"/>
      <c r="L9" s="6"/>
      <c r="M9" s="6"/>
      <c r="N9" s="6"/>
      <c r="O9" s="6"/>
      <c r="P9" s="6"/>
      <c r="Q9" s="6"/>
    </row>
    <row r="10" spans="2:22" s="3" customFormat="1" ht="41.25" customHeight="1" x14ac:dyDescent="0.4">
      <c r="B10" s="343" t="s">
        <v>7</v>
      </c>
      <c r="C10" s="344"/>
      <c r="D10" s="345" t="str">
        <f>IFERROR(DBCS(TEXT(VALUE('入力(学校情報)'!$F$17&amp;""),"000-0000")),"")</f>
        <v/>
      </c>
      <c r="E10" s="346"/>
      <c r="F10" s="346"/>
      <c r="G10" s="347"/>
      <c r="H10" s="287"/>
      <c r="I10" s="288"/>
      <c r="J10" s="288"/>
      <c r="K10" s="288"/>
      <c r="L10" s="288"/>
      <c r="M10" s="288"/>
      <c r="N10" s="288"/>
      <c r="O10" s="288"/>
      <c r="P10" s="288"/>
      <c r="Q10" s="288"/>
    </row>
    <row r="11" spans="2:22" s="3" customFormat="1" ht="41.25" customHeight="1" x14ac:dyDescent="0.4">
      <c r="B11" s="373" t="s">
        <v>9</v>
      </c>
      <c r="C11" s="374"/>
      <c r="D11" s="367" t="str">
        <f>'入力(学校情報)'!$F$18&amp;""</f>
        <v/>
      </c>
      <c r="E11" s="368"/>
      <c r="F11" s="368"/>
      <c r="G11" s="369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2:22" s="3" customFormat="1" ht="41.25" customHeight="1" x14ac:dyDescent="0.4">
      <c r="B12" s="373" t="s">
        <v>11</v>
      </c>
      <c r="C12" s="374"/>
      <c r="D12" s="375" t="str">
        <f>ASC('入力(学校情報)'!$F$19&amp;"")</f>
        <v/>
      </c>
      <c r="E12" s="376"/>
      <c r="F12" s="376"/>
      <c r="G12" s="377"/>
      <c r="H12" s="8"/>
      <c r="I12" s="6"/>
      <c r="J12" s="6"/>
      <c r="K12" s="6"/>
      <c r="L12" s="6"/>
      <c r="M12" s="6"/>
      <c r="N12" s="6"/>
      <c r="O12" s="6"/>
      <c r="P12" s="6"/>
      <c r="Q12" s="6"/>
    </row>
    <row r="13" spans="2:22" s="3" customFormat="1" ht="41.25" customHeight="1" thickBot="1" x14ac:dyDescent="0.45">
      <c r="B13" s="337" t="s">
        <v>13</v>
      </c>
      <c r="C13" s="338"/>
      <c r="D13" s="339" t="str">
        <f>ASC('入力(学校情報)'!$F$20&amp;"")</f>
        <v/>
      </c>
      <c r="E13" s="340"/>
      <c r="F13" s="340"/>
      <c r="G13" s="341"/>
      <c r="H13" s="8"/>
      <c r="I13" s="6"/>
      <c r="J13" s="6"/>
      <c r="K13" s="6"/>
      <c r="L13" s="6"/>
      <c r="M13" s="6"/>
      <c r="N13" s="6"/>
      <c r="O13" s="6"/>
      <c r="P13" s="6"/>
      <c r="Q13" s="6"/>
    </row>
    <row r="14" spans="2:22" s="3" customFormat="1" ht="41.25" customHeight="1" thickBot="1" x14ac:dyDescent="0.45">
      <c r="B14" s="332" t="s">
        <v>75</v>
      </c>
      <c r="C14" s="333"/>
      <c r="D14" s="326" t="str">
        <f>'入力(学校情報)'!$M$24&amp;""</f>
        <v>　　　　　　　</v>
      </c>
      <c r="E14" s="327"/>
      <c r="F14" s="327"/>
      <c r="G14" s="18" t="s">
        <v>15</v>
      </c>
      <c r="H14" s="328" t="s">
        <v>16</v>
      </c>
      <c r="I14" s="329"/>
      <c r="J14" s="330"/>
      <c r="K14" s="326" t="str">
        <f>ASC('入力(学校情報)'!$F$25)</f>
        <v/>
      </c>
      <c r="L14" s="327"/>
      <c r="M14" s="327"/>
      <c r="N14" s="327"/>
      <c r="O14" s="327"/>
      <c r="P14" s="327"/>
      <c r="Q14" s="327"/>
      <c r="R14" s="331"/>
    </row>
    <row r="15" spans="2:22" s="3" customFormat="1" ht="41.25" customHeight="1" thickBot="1" x14ac:dyDescent="0.45">
      <c r="B15" s="332" t="str">
        <f>'入力(学校情報)'!C26&amp;""</f>
        <v/>
      </c>
      <c r="C15" s="333"/>
      <c r="D15" s="326" t="str">
        <f>'入力(学校情報)'!$M$26&amp;""</f>
        <v>　　　　　　　</v>
      </c>
      <c r="E15" s="327"/>
      <c r="F15" s="327"/>
      <c r="G15" s="18" t="s">
        <v>15</v>
      </c>
      <c r="H15" s="328" t="str">
        <f>$B$15&amp;"
携帯番号"</f>
        <v xml:space="preserve">
携帯番号</v>
      </c>
      <c r="I15" s="329"/>
      <c r="J15" s="330"/>
      <c r="K15" s="326" t="str">
        <f>ASC('入力(学校情報)'!$F$27)</f>
        <v/>
      </c>
      <c r="L15" s="327"/>
      <c r="M15" s="327"/>
      <c r="N15" s="327"/>
      <c r="O15" s="327"/>
      <c r="P15" s="327"/>
      <c r="Q15" s="327"/>
      <c r="R15" s="331"/>
    </row>
    <row r="16" spans="2:22" s="9" customFormat="1" ht="24" customHeight="1" x14ac:dyDescent="0.4">
      <c r="B16" s="317" t="s">
        <v>18</v>
      </c>
      <c r="C16" s="317"/>
      <c r="D16" s="317"/>
      <c r="E16" s="317"/>
      <c r="F16" s="317"/>
      <c r="G16" s="317"/>
      <c r="H16" s="317"/>
      <c r="I16" s="317"/>
      <c r="J16" s="317"/>
      <c r="K16" s="317"/>
      <c r="L16" s="317"/>
      <c r="M16" s="317"/>
      <c r="N16" s="317"/>
      <c r="O16" s="317"/>
      <c r="P16" s="317"/>
      <c r="Q16" s="317"/>
      <c r="R16" s="317"/>
    </row>
    <row r="17" spans="1:18" s="3" customFormat="1" ht="24" customHeight="1" x14ac:dyDescent="0.4">
      <c r="B17" s="317" t="s">
        <v>137</v>
      </c>
      <c r="C17" s="317"/>
      <c r="D17" s="317"/>
      <c r="E17" s="317"/>
      <c r="F17" s="317"/>
      <c r="G17" s="317"/>
      <c r="H17" s="317"/>
      <c r="I17" s="317"/>
      <c r="J17" s="317"/>
      <c r="K17" s="317"/>
      <c r="L17" s="317"/>
      <c r="M17" s="317"/>
      <c r="N17" s="317"/>
      <c r="O17" s="317"/>
      <c r="P17" s="317"/>
      <c r="Q17" s="317"/>
      <c r="R17" s="317"/>
    </row>
    <row r="18" spans="1:18" s="3" customFormat="1" ht="24" customHeight="1" thickBot="1" x14ac:dyDescent="0.45">
      <c r="B18" s="318" t="s">
        <v>203</v>
      </c>
      <c r="C18" s="318"/>
      <c r="D18" s="318"/>
      <c r="E18" s="318"/>
      <c r="F18" s="318"/>
      <c r="G18" s="318"/>
      <c r="H18" s="318"/>
      <c r="I18" s="318"/>
      <c r="J18" s="318"/>
      <c r="K18" s="318"/>
      <c r="L18" s="318"/>
      <c r="M18" s="318"/>
      <c r="N18" s="318"/>
      <c r="O18" s="318"/>
      <c r="P18" s="318"/>
      <c r="Q18" s="318"/>
      <c r="R18" s="318"/>
    </row>
    <row r="19" spans="1:18" s="10" customFormat="1" ht="41.25" customHeight="1" thickBot="1" x14ac:dyDescent="0.45">
      <c r="B19" s="123" t="s">
        <v>19</v>
      </c>
      <c r="C19" s="123"/>
      <c r="D19" s="124" t="s">
        <v>20</v>
      </c>
      <c r="E19" s="125"/>
      <c r="F19" s="319" t="s">
        <v>21</v>
      </c>
      <c r="G19" s="320"/>
      <c r="H19" s="321" t="s">
        <v>22</v>
      </c>
      <c r="I19" s="322"/>
      <c r="J19" s="323" t="s">
        <v>23</v>
      </c>
      <c r="K19" s="324"/>
      <c r="L19" s="324"/>
      <c r="M19" s="324"/>
      <c r="N19" s="324"/>
      <c r="O19" s="325"/>
      <c r="P19" s="321" t="s">
        <v>24</v>
      </c>
      <c r="Q19" s="325"/>
      <c r="R19" s="129" t="s">
        <v>25</v>
      </c>
    </row>
    <row r="20" spans="1:18" s="3" customFormat="1" ht="41.25" customHeight="1" x14ac:dyDescent="0.4">
      <c r="B20" s="126" t="s">
        <v>27</v>
      </c>
      <c r="C20" s="250"/>
      <c r="D20" s="251" t="str">
        <f>'入力(監督・選手)'!$Z13</f>
        <v/>
      </c>
      <c r="E20" s="234" t="str">
        <f>IF(LEFT('入力(監督・選手)'!J13,1)="外","外","")</f>
        <v/>
      </c>
      <c r="F20" s="303" t="str">
        <f>SUBSTITUTE(PHONETIC('入力(監督・選手)'!$F13)," ","　")</f>
        <v/>
      </c>
      <c r="G20" s="304"/>
      <c r="H20" s="305"/>
      <c r="I20" s="306"/>
      <c r="J20" s="307"/>
      <c r="K20" s="308"/>
      <c r="L20" s="308"/>
      <c r="M20" s="308"/>
      <c r="N20" s="308"/>
      <c r="O20" s="309"/>
      <c r="P20" s="307"/>
      <c r="Q20" s="309"/>
      <c r="R20" s="132" t="str">
        <f>'入力(監督・選手)'!$K13&amp;""</f>
        <v/>
      </c>
    </row>
    <row r="21" spans="1:18" s="3" customFormat="1" ht="41.25" customHeight="1" x14ac:dyDescent="0.35">
      <c r="B21" s="127" t="s">
        <v>29</v>
      </c>
      <c r="C21" s="19"/>
      <c r="D21" s="252" t="str">
        <f>'入力(監督・選手)'!$Z14</f>
        <v/>
      </c>
      <c r="E21" s="235" t="str">
        <f>IF(LEFT('入力(監督・選手)'!J14,1)="外","留","")</f>
        <v/>
      </c>
      <c r="F21" s="310" t="str">
        <f>SUBSTITUTE(PHONETIC('入力(監督・選手)'!$F14)," ","　")</f>
        <v/>
      </c>
      <c r="G21" s="311" ph="1"/>
      <c r="H21" s="19" t="str">
        <f>DBCS(IFERROR(VALUE(LEFT('入力(監督・選手)'!$G14,1)),""))</f>
        <v/>
      </c>
      <c r="I21" s="21" t="s">
        <v>30</v>
      </c>
      <c r="J21" s="314" t="str">
        <f>IFERROR(TEXT(VALUE('入力(監督・選手)'!$H14&amp;""),"ggge年m月d日"),"　　　年　　月　　日")</f>
        <v>　　　年　　月　　日</v>
      </c>
      <c r="K21" s="315"/>
      <c r="L21" s="315"/>
      <c r="M21" s="315"/>
      <c r="N21" s="315"/>
      <c r="O21" s="316"/>
      <c r="P21" s="19" t="str">
        <f>'入力(監督・選手)'!$I14&amp;""</f>
        <v/>
      </c>
      <c r="Q21" s="22" t="s">
        <v>31</v>
      </c>
      <c r="R21" s="130" t="str">
        <f>'入力(監督・選手)'!$K14&amp;""</f>
        <v/>
      </c>
    </row>
    <row r="22" spans="1:18" s="3" customFormat="1" ht="41.25" customHeight="1" x14ac:dyDescent="0.4">
      <c r="B22" s="127" t="s">
        <v>33</v>
      </c>
      <c r="C22" s="19"/>
      <c r="D22" s="252" t="str">
        <f>'入力(監督・選手)'!$Z15</f>
        <v/>
      </c>
      <c r="E22" s="235" t="str">
        <f>IF(LEFT('入力(監督・選手)'!J15,1)="外","留","")</f>
        <v/>
      </c>
      <c r="F22" s="310" t="str">
        <f>SUBSTITUTE(PHONETIC('入力(監督・選手)'!$F15)," ","　")</f>
        <v/>
      </c>
      <c r="G22" s="311"/>
      <c r="H22" s="19" t="str">
        <f>DBCS(IFERROR(VALUE(LEFT('入力(監督・選手)'!$G15,1)),""))</f>
        <v/>
      </c>
      <c r="I22" s="21" t="s">
        <v>30</v>
      </c>
      <c r="J22" s="314" t="str">
        <f>IFERROR(TEXT(VALUE('入力(監督・選手)'!$H15&amp;""),"ggge年m月d日"),"　　　年　　月　　日")</f>
        <v>　　　年　　月　　日</v>
      </c>
      <c r="K22" s="315"/>
      <c r="L22" s="315"/>
      <c r="M22" s="315"/>
      <c r="N22" s="315"/>
      <c r="O22" s="316"/>
      <c r="P22" s="19" t="str">
        <f>'入力(監督・選手)'!$I15&amp;""</f>
        <v/>
      </c>
      <c r="Q22" s="22" t="s">
        <v>31</v>
      </c>
      <c r="R22" s="130" t="str">
        <f>'入力(監督・選手)'!$K15&amp;""</f>
        <v/>
      </c>
    </row>
    <row r="23" spans="1:18" s="3" customFormat="1" ht="41.25" customHeight="1" x14ac:dyDescent="0.4">
      <c r="B23" s="127" t="s">
        <v>33</v>
      </c>
      <c r="C23" s="19"/>
      <c r="D23" s="252" t="str">
        <f>'入力(監督・選手)'!$Z16</f>
        <v/>
      </c>
      <c r="E23" s="235" t="str">
        <f>IF(LEFT('入力(監督・選手)'!J16,1)="外","留","")</f>
        <v/>
      </c>
      <c r="F23" s="310" t="str">
        <f>SUBSTITUTE(PHONETIC('入力(監督・選手)'!$F16)," ","　")</f>
        <v/>
      </c>
      <c r="G23" s="311"/>
      <c r="H23" s="19" t="str">
        <f>DBCS(IFERROR(VALUE(LEFT('入力(監督・選手)'!$G16,1)),""))</f>
        <v/>
      </c>
      <c r="I23" s="21" t="s">
        <v>30</v>
      </c>
      <c r="J23" s="314" t="str">
        <f>IFERROR(TEXT(VALUE('入力(監督・選手)'!$H16&amp;""),"ggge年m月d日"),"　　　年　　月　　日")</f>
        <v>　　　年　　月　　日</v>
      </c>
      <c r="K23" s="315"/>
      <c r="L23" s="315"/>
      <c r="M23" s="315"/>
      <c r="N23" s="315"/>
      <c r="O23" s="316"/>
      <c r="P23" s="19" t="str">
        <f>'入力(監督・選手)'!$I16&amp;""</f>
        <v/>
      </c>
      <c r="Q23" s="22" t="s">
        <v>31</v>
      </c>
      <c r="R23" s="130" t="str">
        <f>'入力(監督・選手)'!$K16&amp;""</f>
        <v/>
      </c>
    </row>
    <row r="24" spans="1:18" s="3" customFormat="1" ht="41.25" customHeight="1" x14ac:dyDescent="0.4">
      <c r="B24" s="127" t="s">
        <v>33</v>
      </c>
      <c r="C24" s="19"/>
      <c r="D24" s="252" t="str">
        <f>'入力(監督・選手)'!$Z17</f>
        <v/>
      </c>
      <c r="E24" s="235" t="str">
        <f>IF(LEFT('入力(監督・選手)'!J17,1)="外","留","")</f>
        <v/>
      </c>
      <c r="F24" s="310" t="str">
        <f>SUBSTITUTE(PHONETIC('入力(監督・選手)'!$F17)," ","　")</f>
        <v/>
      </c>
      <c r="G24" s="311"/>
      <c r="H24" s="19" t="str">
        <f>DBCS(IFERROR(VALUE(LEFT('入力(監督・選手)'!$G17,1)),""))</f>
        <v/>
      </c>
      <c r="I24" s="21" t="s">
        <v>30</v>
      </c>
      <c r="J24" s="314" t="str">
        <f>IFERROR(TEXT(VALUE('入力(監督・選手)'!$H17&amp;""),"ggge年m月d日"),"　　　年　　月　　日")</f>
        <v>　　　年　　月　　日</v>
      </c>
      <c r="K24" s="315"/>
      <c r="L24" s="315"/>
      <c r="M24" s="315"/>
      <c r="N24" s="315"/>
      <c r="O24" s="316"/>
      <c r="P24" s="19" t="str">
        <f>'入力(監督・選手)'!$I17&amp;""</f>
        <v/>
      </c>
      <c r="Q24" s="22" t="s">
        <v>31</v>
      </c>
      <c r="R24" s="130" t="str">
        <f>'入力(監督・選手)'!$K17&amp;""</f>
        <v/>
      </c>
    </row>
    <row r="25" spans="1:18" s="3" customFormat="1" ht="41.25" customHeight="1" x14ac:dyDescent="0.4">
      <c r="B25" s="127" t="s">
        <v>33</v>
      </c>
      <c r="C25" s="19"/>
      <c r="D25" s="252" t="str">
        <f>'入力(監督・選手)'!$Z18</f>
        <v/>
      </c>
      <c r="E25" s="235" t="str">
        <f>IF(LEFT('入力(監督・選手)'!J18,1)="外","留","")</f>
        <v/>
      </c>
      <c r="F25" s="310" t="str">
        <f>SUBSTITUTE(PHONETIC('入力(監督・選手)'!$F18)," ","　")</f>
        <v/>
      </c>
      <c r="G25" s="311"/>
      <c r="H25" s="19" t="str">
        <f>DBCS(IFERROR(VALUE(LEFT('入力(監督・選手)'!$G18,1)),""))</f>
        <v/>
      </c>
      <c r="I25" s="21" t="s">
        <v>30</v>
      </c>
      <c r="J25" s="314" t="str">
        <f>IFERROR(TEXT(VALUE('入力(監督・選手)'!$H18&amp;""),"ggge年m月d日"),"　　　年　　月　　日")</f>
        <v>　　　年　　月　　日</v>
      </c>
      <c r="K25" s="315"/>
      <c r="L25" s="315"/>
      <c r="M25" s="315"/>
      <c r="N25" s="315"/>
      <c r="O25" s="316"/>
      <c r="P25" s="19" t="str">
        <f>'入力(監督・選手)'!$I18&amp;""</f>
        <v/>
      </c>
      <c r="Q25" s="22" t="s">
        <v>31</v>
      </c>
      <c r="R25" s="130" t="str">
        <f>'入力(監督・選手)'!$K18&amp;""</f>
        <v/>
      </c>
    </row>
    <row r="26" spans="1:18" s="3" customFormat="1" ht="41.25" customHeight="1" x14ac:dyDescent="0.4">
      <c r="B26" s="127" t="s">
        <v>33</v>
      </c>
      <c r="C26" s="19"/>
      <c r="D26" s="252" t="str">
        <f>'入力(監督・選手)'!$Z19</f>
        <v/>
      </c>
      <c r="E26" s="235" t="str">
        <f>IF(LEFT('入力(監督・選手)'!J19,1)="外","留","")</f>
        <v/>
      </c>
      <c r="F26" s="310" t="str">
        <f>SUBSTITUTE(PHONETIC('入力(監督・選手)'!$F19)," ","　")</f>
        <v/>
      </c>
      <c r="G26" s="311"/>
      <c r="H26" s="19" t="str">
        <f>DBCS(IFERROR(VALUE(LEFT('入力(監督・選手)'!$G19,1)),""))</f>
        <v/>
      </c>
      <c r="I26" s="21" t="s">
        <v>30</v>
      </c>
      <c r="J26" s="314" t="str">
        <f>IFERROR(TEXT(VALUE('入力(監督・選手)'!$H19&amp;""),"ggge年m月d日"),"　　　年　　月　　日")</f>
        <v>　　　年　　月　　日</v>
      </c>
      <c r="K26" s="315"/>
      <c r="L26" s="315"/>
      <c r="M26" s="315"/>
      <c r="N26" s="315"/>
      <c r="O26" s="316"/>
      <c r="P26" s="19" t="str">
        <f>'入力(監督・選手)'!$I19&amp;""</f>
        <v/>
      </c>
      <c r="Q26" s="22" t="s">
        <v>31</v>
      </c>
      <c r="R26" s="130" t="str">
        <f>'入力(監督・選手)'!$K19&amp;""</f>
        <v/>
      </c>
    </row>
    <row r="27" spans="1:18" s="3" customFormat="1" ht="41.25" customHeight="1" thickBot="1" x14ac:dyDescent="0.45">
      <c r="B27" s="128" t="s">
        <v>33</v>
      </c>
      <c r="C27" s="20"/>
      <c r="D27" s="253" t="str">
        <f>'入力(監督・選手)'!$Z20</f>
        <v/>
      </c>
      <c r="E27" s="235" t="str">
        <f>IF(LEFT('入力(監督・選手)'!J20,1)="外","留","")</f>
        <v/>
      </c>
      <c r="F27" s="312" t="str">
        <f>SUBSTITUTE(PHONETIC('入力(監督・選手)'!$F20)," ","　")</f>
        <v/>
      </c>
      <c r="G27" s="313"/>
      <c r="H27" s="20" t="str">
        <f>DBCS(IFERROR(VALUE(LEFT('入力(監督・選手)'!$G20,1)),""))</f>
        <v/>
      </c>
      <c r="I27" s="23" t="s">
        <v>30</v>
      </c>
      <c r="J27" s="359" t="str">
        <f>IFERROR(TEXT(VALUE('入力(監督・選手)'!$H20&amp;""),"ggge年m月d日"),"　　　年　　月　　日")</f>
        <v>　　　年　　月　　日</v>
      </c>
      <c r="K27" s="360"/>
      <c r="L27" s="360"/>
      <c r="M27" s="360"/>
      <c r="N27" s="360"/>
      <c r="O27" s="361"/>
      <c r="P27" s="20" t="str">
        <f>'入力(監督・選手)'!$I20&amp;""</f>
        <v/>
      </c>
      <c r="Q27" s="24" t="s">
        <v>31</v>
      </c>
      <c r="R27" s="131" t="str">
        <f>'入力(監督・選手)'!$K20&amp;""</f>
        <v/>
      </c>
    </row>
    <row r="28" spans="1:18" s="3" customFormat="1" ht="39.950000000000003" customHeight="1" thickBot="1" x14ac:dyDescent="0.45">
      <c r="B28" s="128" t="s">
        <v>35</v>
      </c>
      <c r="C28" s="25"/>
      <c r="D28" s="133" t="str">
        <f>'入力(監督・選手)'!$Z21</f>
        <v/>
      </c>
      <c r="E28" s="26"/>
      <c r="F28" s="300" t="str">
        <f>SUBSTITUTE(PHONETIC('入力(監督・選手)'!$F21)," ","　")</f>
        <v/>
      </c>
      <c r="G28" s="302"/>
      <c r="H28" s="20" t="str">
        <f>DBCS(IFERROR(VALUE(LEFT('入力(監督・選手)'!$G21,1)),""))</f>
        <v/>
      </c>
      <c r="I28" s="23" t="s">
        <v>30</v>
      </c>
      <c r="J28" s="362" t="str">
        <f>IFERROR(TEXT(VALUE('入力(監督・選手)'!$H21&amp;""),"ggge年m月d日"),"　　　年　　月　　日")</f>
        <v>　　　年　　月　　日</v>
      </c>
      <c r="K28" s="363"/>
      <c r="L28" s="363"/>
      <c r="M28" s="363"/>
      <c r="N28" s="363"/>
      <c r="O28" s="364"/>
      <c r="P28" s="20" t="str">
        <f>'入力(監督・選手)'!$I21&amp;""</f>
        <v/>
      </c>
      <c r="Q28" s="24" t="s">
        <v>31</v>
      </c>
      <c r="R28" s="131" t="str">
        <f>'入力(監督・選手)'!$K21&amp;""</f>
        <v/>
      </c>
    </row>
    <row r="29" spans="1:18" s="3" customFormat="1" ht="24" customHeight="1" x14ac:dyDescent="0.4">
      <c r="B29" s="3" t="s">
        <v>36</v>
      </c>
    </row>
    <row r="30" spans="1:18" s="3" customFormat="1" ht="30.75" customHeight="1" x14ac:dyDescent="0.4">
      <c r="A30" s="297"/>
      <c r="B30" s="297"/>
      <c r="C30" s="297"/>
      <c r="D30" s="297"/>
      <c r="E30" s="297"/>
      <c r="F30" s="297"/>
      <c r="G30" s="297"/>
      <c r="H30" s="297"/>
      <c r="I30" s="297"/>
      <c r="J30" s="297"/>
      <c r="K30" s="297"/>
      <c r="L30" s="297"/>
      <c r="M30" s="297"/>
      <c r="N30" s="297"/>
      <c r="O30" s="297"/>
      <c r="P30" s="297"/>
      <c r="Q30" s="297"/>
      <c r="R30" s="297"/>
    </row>
    <row r="31" spans="1:18" s="3" customFormat="1" ht="24" customHeight="1" x14ac:dyDescent="0.4">
      <c r="B31" s="3" t="s">
        <v>202</v>
      </c>
    </row>
    <row r="32" spans="1:18" s="3" customFormat="1" ht="26.25" customHeight="1" x14ac:dyDescent="0.4">
      <c r="J32" s="233" t="str">
        <f>IFERROR(DBCS(TEXT(VALUE('入力(学校情報)'!$F$28&amp;""),"ggge年m月d日")),"令和　　　年　　　月　　　日")</f>
        <v>令和　　　年　　　月　　　日</v>
      </c>
      <c r="K32" s="232"/>
      <c r="L32" s="232"/>
      <c r="M32" s="232"/>
      <c r="N32" s="232"/>
      <c r="O32" s="232"/>
      <c r="P32" s="232"/>
      <c r="Q32" s="232"/>
      <c r="R32" s="232"/>
    </row>
    <row r="33" spans="4:18" s="3" customFormat="1" ht="17.25" customHeight="1" x14ac:dyDescent="0.4">
      <c r="K33" s="11"/>
      <c r="L33" s="12"/>
      <c r="N33" s="13"/>
      <c r="P33" s="13"/>
    </row>
    <row r="34" spans="4:18" s="3" customFormat="1" ht="20.25" customHeight="1" thickBot="1" x14ac:dyDescent="0.45">
      <c r="D34" s="298" t="s">
        <v>37</v>
      </c>
      <c r="E34" s="298"/>
      <c r="F34" s="298"/>
      <c r="G34" s="298"/>
      <c r="H34" s="298"/>
      <c r="I34" s="298"/>
      <c r="J34" s="298"/>
      <c r="K34" s="298"/>
      <c r="L34" s="299" t="s">
        <v>38</v>
      </c>
      <c r="M34" s="299"/>
      <c r="N34" s="299"/>
      <c r="O34" s="299"/>
      <c r="P34" s="299"/>
      <c r="Q34" s="299"/>
      <c r="R34" s="299"/>
    </row>
    <row r="35" spans="4:18" s="3" customFormat="1" ht="35.25" customHeight="1" thickBot="1" x14ac:dyDescent="0.45">
      <c r="D35" s="300" t="str">
        <f>'入力(学校情報)'!F12&amp;"　・　"&amp;'入力(学校情報)'!F21</f>
        <v>　・　</v>
      </c>
      <c r="E35" s="301"/>
      <c r="F35" s="301"/>
      <c r="G35" s="301"/>
      <c r="H35" s="301"/>
      <c r="I35" s="301"/>
      <c r="J35" s="301"/>
      <c r="K35" s="302"/>
      <c r="L35" s="300" t="str">
        <f>'入力(学校情報)'!F22&amp;""</f>
        <v/>
      </c>
      <c r="M35" s="301"/>
      <c r="N35" s="301"/>
      <c r="O35" s="301"/>
      <c r="P35" s="301"/>
      <c r="Q35" s="301"/>
      <c r="R35" s="14" t="s">
        <v>39</v>
      </c>
    </row>
    <row r="36" spans="4:18" ht="10.5" customHeight="1" x14ac:dyDescent="0.4"/>
    <row r="37" spans="4:18" ht="24" customHeight="1" x14ac:dyDescent="0.4"/>
    <row r="38" spans="4:18" ht="24" customHeight="1" x14ac:dyDescent="0.4"/>
    <row r="39" spans="4:18" ht="24" customHeight="1" x14ac:dyDescent="0.4"/>
    <row r="40" spans="4:18" ht="24" customHeight="1" x14ac:dyDescent="0.4"/>
    <row r="41" spans="4:18" ht="24" customHeight="1" x14ac:dyDescent="0.4"/>
    <row r="42" spans="4:18" ht="24" customHeight="1" x14ac:dyDescent="0.4"/>
    <row r="43" spans="4:18" ht="24" customHeight="1" x14ac:dyDescent="0.4"/>
    <row r="44" spans="4:18" ht="24" customHeight="1" x14ac:dyDescent="0.4"/>
    <row r="45" spans="4:18" ht="24" customHeight="1" x14ac:dyDescent="0.4"/>
    <row r="46" spans="4:18" ht="24" customHeight="1" x14ac:dyDescent="0.4"/>
    <row r="47" spans="4:18" ht="24" customHeight="1" x14ac:dyDescent="0.4"/>
    <row r="48" spans="4:18" ht="24" customHeight="1" x14ac:dyDescent="0.4"/>
    <row r="49" ht="24" customHeight="1" x14ac:dyDescent="0.4"/>
    <row r="50" ht="24" customHeight="1" x14ac:dyDescent="0.4"/>
    <row r="51" ht="24" customHeight="1" x14ac:dyDescent="0.4"/>
    <row r="52" ht="24" customHeight="1" x14ac:dyDescent="0.4"/>
    <row r="53" ht="24" customHeight="1" x14ac:dyDescent="0.4"/>
    <row r="54" ht="24" customHeight="1" x14ac:dyDescent="0.4"/>
    <row r="55" ht="24" customHeight="1" x14ac:dyDescent="0.4"/>
  </sheetData>
  <sheetProtection sheet="1" objects="1" scenarios="1"/>
  <mergeCells count="62">
    <mergeCell ref="J25:O25"/>
    <mergeCell ref="J26:O26"/>
    <mergeCell ref="J27:O27"/>
    <mergeCell ref="J28:O28"/>
    <mergeCell ref="B4:C4"/>
    <mergeCell ref="E4:G4"/>
    <mergeCell ref="B7:C7"/>
    <mergeCell ref="D7:G7"/>
    <mergeCell ref="J7:P7"/>
    <mergeCell ref="B11:C11"/>
    <mergeCell ref="D11:G11"/>
    <mergeCell ref="B12:C12"/>
    <mergeCell ref="D12:G12"/>
    <mergeCell ref="B13:C13"/>
    <mergeCell ref="D13:G13"/>
    <mergeCell ref="B14:C14"/>
    <mergeCell ref="B2:R2"/>
    <mergeCell ref="B6:C6"/>
    <mergeCell ref="D6:G6"/>
    <mergeCell ref="J6:P6"/>
    <mergeCell ref="Q6:S6"/>
    <mergeCell ref="Q7:S7"/>
    <mergeCell ref="B8:C8"/>
    <mergeCell ref="D8:G8"/>
    <mergeCell ref="B9:C9"/>
    <mergeCell ref="B10:C10"/>
    <mergeCell ref="D10:G10"/>
    <mergeCell ref="D14:F14"/>
    <mergeCell ref="H14:J14"/>
    <mergeCell ref="K14:R14"/>
    <mergeCell ref="B15:C15"/>
    <mergeCell ref="D15:F15"/>
    <mergeCell ref="H15:J15"/>
    <mergeCell ref="K15:R15"/>
    <mergeCell ref="B16:R16"/>
    <mergeCell ref="B17:R17"/>
    <mergeCell ref="B18:R18"/>
    <mergeCell ref="F19:G19"/>
    <mergeCell ref="H19:I19"/>
    <mergeCell ref="J19:O19"/>
    <mergeCell ref="P19:Q19"/>
    <mergeCell ref="F28:G28"/>
    <mergeCell ref="F20:G20"/>
    <mergeCell ref="H20:I20"/>
    <mergeCell ref="J20:O20"/>
    <mergeCell ref="P20:Q20"/>
    <mergeCell ref="F21:G21"/>
    <mergeCell ref="F22:G22"/>
    <mergeCell ref="F23:G23"/>
    <mergeCell ref="F24:G24"/>
    <mergeCell ref="F25:G25"/>
    <mergeCell ref="F26:G26"/>
    <mergeCell ref="F27:G27"/>
    <mergeCell ref="J21:O21"/>
    <mergeCell ref="J22:O22"/>
    <mergeCell ref="J23:O23"/>
    <mergeCell ref="J24:O24"/>
    <mergeCell ref="A30:R30"/>
    <mergeCell ref="D34:K34"/>
    <mergeCell ref="L34:R34"/>
    <mergeCell ref="D35:K35"/>
    <mergeCell ref="L35:Q35"/>
  </mergeCells>
  <phoneticPr fontId="4" type="Hiragana"/>
  <conditionalFormatting sqref="D35:F35">
    <cfRule type="cellIs" dxfId="1" priority="1" stopIfTrue="1" operator="equal">
      <formula>0</formula>
    </cfRule>
  </conditionalFormatting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6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56684-6AF3-4E38-ADE1-13FE58B6424D}">
  <sheetPr codeName="Sheet4">
    <tabColor rgb="FFFF0000"/>
    <pageSetUpPr fitToPage="1"/>
  </sheetPr>
  <dimension ref="A1:T48"/>
  <sheetViews>
    <sheetView view="pageBreakPreview" zoomScaleNormal="100" zoomScaleSheetLayoutView="100" workbookViewId="0">
      <selection activeCell="B2" sqref="B2:R2"/>
    </sheetView>
  </sheetViews>
  <sheetFormatPr defaultColWidth="9" defaultRowHeight="13.5" x14ac:dyDescent="0.4"/>
  <cols>
    <col min="1" max="1" width="1" style="1" customWidth="1"/>
    <col min="2" max="2" width="13.375" style="1" customWidth="1"/>
    <col min="3" max="3" width="1" style="1" customWidth="1"/>
    <col min="4" max="4" width="25.625" style="1" customWidth="1"/>
    <col min="5" max="5" width="22.25" style="1" customWidth="1"/>
    <col min="6" max="6" width="5.875" style="1" customWidth="1"/>
    <col min="7" max="7" width="5.125" style="1" customWidth="1"/>
    <col min="8" max="8" width="2.875" style="1" customWidth="1"/>
    <col min="9" max="9" width="5.5" style="1" customWidth="1"/>
    <col min="10" max="10" width="3.375" style="1" bestFit="1" customWidth="1"/>
    <col min="11" max="11" width="4.375" style="1" customWidth="1"/>
    <col min="12" max="12" width="3.375" style="1" bestFit="1" customWidth="1"/>
    <col min="13" max="13" width="4.25" style="1" customWidth="1"/>
    <col min="14" max="14" width="3.375" style="1" bestFit="1" customWidth="1"/>
    <col min="15" max="15" width="4.25" style="1" customWidth="1"/>
    <col min="16" max="16" width="3.375" style="1" bestFit="1" customWidth="1"/>
    <col min="17" max="17" width="9" style="1"/>
    <col min="18" max="18" width="1.25" style="1" customWidth="1"/>
    <col min="19" max="16384" width="9" style="1"/>
  </cols>
  <sheetData>
    <row r="1" spans="2:20" ht="11.25" customHeight="1" x14ac:dyDescent="0.4"/>
    <row r="2" spans="2:20" s="63" customFormat="1" ht="34.5" customHeight="1" x14ac:dyDescent="0.4">
      <c r="B2" s="348" t="s">
        <v>140</v>
      </c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</row>
    <row r="3" spans="2:20" ht="10.5" customHeight="1" thickBot="1" x14ac:dyDescent="0.4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20" s="3" customFormat="1" ht="41.25" customHeight="1" thickBot="1" x14ac:dyDescent="0.45">
      <c r="B4" s="321" t="s">
        <v>136</v>
      </c>
      <c r="C4" s="325"/>
      <c r="D4" s="27" t="str">
        <f>LEFT('入力(学校情報)'!$F$9,2)</f>
        <v/>
      </c>
      <c r="E4" s="327" t="s">
        <v>79</v>
      </c>
      <c r="F4" s="327"/>
      <c r="G4" s="331"/>
      <c r="H4" s="6"/>
      <c r="I4" s="6"/>
      <c r="J4" s="6"/>
      <c r="K4" s="6"/>
      <c r="L4" s="6"/>
      <c r="M4" s="6"/>
      <c r="N4" s="6"/>
      <c r="O4" s="6"/>
      <c r="P4" s="6"/>
      <c r="Q4" s="6"/>
    </row>
    <row r="5" spans="2:20" ht="11.25" customHeight="1" thickBot="1" x14ac:dyDescent="0.45"/>
    <row r="6" spans="2:20" s="3" customFormat="1" ht="41.25" customHeight="1" x14ac:dyDescent="0.4">
      <c r="B6" s="343" t="s">
        <v>1</v>
      </c>
      <c r="C6" s="344"/>
      <c r="D6" s="350" t="str">
        <f>'入力(学校情報)'!$F$12&amp;""</f>
        <v/>
      </c>
      <c r="E6" s="351"/>
      <c r="F6" s="351"/>
      <c r="G6" s="352"/>
      <c r="I6" s="353" t="s">
        <v>2</v>
      </c>
      <c r="J6" s="354"/>
      <c r="K6" s="354"/>
      <c r="L6" s="354"/>
      <c r="M6" s="354"/>
      <c r="N6" s="355"/>
      <c r="O6" s="356" t="s">
        <v>0</v>
      </c>
      <c r="P6" s="357"/>
      <c r="Q6" s="358"/>
      <c r="T6" s="13"/>
    </row>
    <row r="7" spans="2:20" s="3" customFormat="1" ht="41.25" customHeight="1" thickBot="1" x14ac:dyDescent="0.45">
      <c r="B7" s="390" t="s">
        <v>4</v>
      </c>
      <c r="C7" s="391"/>
      <c r="D7" s="367" t="str">
        <f>'入力(学校情報)'!$F$15&amp;""</f>
        <v/>
      </c>
      <c r="E7" s="368"/>
      <c r="F7" s="368"/>
      <c r="G7" s="369"/>
      <c r="I7" s="370" t="str">
        <f>IFERROR('入力(学校情報)'!$F$16&amp;INDEX(リスト!$M:$M,MATCH('入力(学校情報)'!$F$16,リスト!$L:$L,0)),"")</f>
        <v/>
      </c>
      <c r="J7" s="371"/>
      <c r="K7" s="371"/>
      <c r="L7" s="371"/>
      <c r="M7" s="371"/>
      <c r="N7" s="372"/>
      <c r="O7" s="334" t="str">
        <f>IFERROR(INDEX(リスト!$K:$K,MATCH('入力(学校情報)'!$F$16,リスト!$L:$L,0)),"")</f>
        <v/>
      </c>
      <c r="P7" s="335"/>
      <c r="Q7" s="336"/>
    </row>
    <row r="8" spans="2:20" s="3" customFormat="1" ht="41.25" customHeight="1" thickBot="1" x14ac:dyDescent="0.45">
      <c r="B8" s="337" t="s">
        <v>5</v>
      </c>
      <c r="C8" s="338"/>
      <c r="D8" s="339" t="str">
        <f>LEFT('入力(学校情報)'!$F$14,5)</f>
        <v/>
      </c>
      <c r="E8" s="340"/>
      <c r="F8" s="340"/>
      <c r="G8" s="341"/>
      <c r="H8" s="6"/>
      <c r="I8" s="6"/>
      <c r="J8" s="6"/>
      <c r="K8" s="6"/>
      <c r="L8" s="6"/>
      <c r="M8" s="6"/>
      <c r="N8" s="6"/>
      <c r="O8" s="6"/>
      <c r="P8" s="6"/>
    </row>
    <row r="9" spans="2:20" s="3" customFormat="1" ht="10.5" customHeight="1" thickBot="1" x14ac:dyDescent="0.45">
      <c r="B9" s="342"/>
      <c r="C9" s="342"/>
      <c r="D9" s="7"/>
      <c r="E9" s="7"/>
      <c r="F9" s="7"/>
      <c r="G9" s="6"/>
      <c r="H9" s="6"/>
      <c r="I9" s="6"/>
      <c r="J9" s="6"/>
      <c r="K9" s="6"/>
      <c r="L9" s="6"/>
      <c r="M9" s="6"/>
      <c r="N9" s="6"/>
      <c r="O9" s="6"/>
      <c r="P9" s="6"/>
    </row>
    <row r="10" spans="2:20" s="3" customFormat="1" ht="41.25" customHeight="1" x14ac:dyDescent="0.4">
      <c r="B10" s="343" t="s">
        <v>7</v>
      </c>
      <c r="C10" s="344"/>
      <c r="D10" s="345" t="str">
        <f>IFERROR(DBCS(TEXT(VALUE('入力(学校情報)'!$F$17&amp;""),"000-0000")),"")</f>
        <v/>
      </c>
      <c r="E10" s="346"/>
      <c r="F10" s="346"/>
      <c r="G10" s="347"/>
      <c r="H10" s="388"/>
      <c r="I10" s="389"/>
      <c r="J10" s="389"/>
      <c r="K10" s="389"/>
      <c r="L10" s="389"/>
      <c r="M10" s="389"/>
      <c r="N10" s="389"/>
      <c r="O10" s="389"/>
      <c r="P10" s="389"/>
      <c r="Q10" s="389"/>
    </row>
    <row r="11" spans="2:20" s="3" customFormat="1" ht="41.25" customHeight="1" x14ac:dyDescent="0.4">
      <c r="B11" s="373" t="s">
        <v>9</v>
      </c>
      <c r="C11" s="374"/>
      <c r="D11" s="367" t="str">
        <f>'入力(学校情報)'!$F$18&amp;""</f>
        <v/>
      </c>
      <c r="E11" s="368"/>
      <c r="F11" s="368"/>
      <c r="G11" s="369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2:20" s="3" customFormat="1" ht="41.25" customHeight="1" x14ac:dyDescent="0.4">
      <c r="B12" s="373" t="s">
        <v>11</v>
      </c>
      <c r="C12" s="374"/>
      <c r="D12" s="375" t="str">
        <f>ASC('入力(学校情報)'!$F$19&amp;"")</f>
        <v/>
      </c>
      <c r="E12" s="376"/>
      <c r="F12" s="376"/>
      <c r="G12" s="377"/>
      <c r="H12" s="8"/>
      <c r="I12" s="6"/>
      <c r="J12" s="6"/>
      <c r="K12" s="6"/>
      <c r="L12" s="6"/>
      <c r="M12" s="6"/>
      <c r="N12" s="6"/>
      <c r="O12" s="6"/>
      <c r="P12" s="6"/>
      <c r="Q12" s="6"/>
    </row>
    <row r="13" spans="2:20" s="3" customFormat="1" ht="41.25" customHeight="1" thickBot="1" x14ac:dyDescent="0.45">
      <c r="B13" s="337" t="s">
        <v>13</v>
      </c>
      <c r="C13" s="338"/>
      <c r="D13" s="339" t="str">
        <f>ASC('入力(学校情報)'!$F$20&amp;"")</f>
        <v/>
      </c>
      <c r="E13" s="340"/>
      <c r="F13" s="340"/>
      <c r="G13" s="341"/>
      <c r="H13" s="8"/>
      <c r="I13" s="6"/>
      <c r="J13" s="6"/>
      <c r="K13" s="6"/>
      <c r="L13" s="6"/>
      <c r="M13" s="6"/>
      <c r="N13" s="6"/>
      <c r="O13" s="6"/>
      <c r="P13" s="6"/>
      <c r="Q13" s="6"/>
    </row>
    <row r="14" spans="2:20" s="3" customFormat="1" ht="12" customHeight="1" x14ac:dyDescent="0.4"/>
    <row r="15" spans="2:20" s="3" customFormat="1" ht="24" customHeight="1" x14ac:dyDescent="0.4">
      <c r="B15" s="317" t="s">
        <v>55</v>
      </c>
      <c r="C15" s="317"/>
      <c r="D15" s="317"/>
      <c r="E15" s="317"/>
      <c r="F15" s="317"/>
      <c r="G15" s="317"/>
      <c r="H15" s="317"/>
      <c r="I15" s="317"/>
      <c r="J15" s="317"/>
      <c r="K15" s="317"/>
      <c r="L15" s="317"/>
      <c r="M15" s="317"/>
      <c r="N15" s="317"/>
      <c r="O15" s="317"/>
      <c r="P15" s="317"/>
      <c r="Q15" s="317"/>
      <c r="R15" s="317"/>
      <c r="S15" s="317"/>
    </row>
    <row r="16" spans="2:20" s="3" customFormat="1" ht="24" customHeight="1" x14ac:dyDescent="0.4">
      <c r="B16" s="317" t="s">
        <v>56</v>
      </c>
      <c r="C16" s="317"/>
      <c r="D16" s="317"/>
      <c r="E16" s="317"/>
      <c r="F16" s="317"/>
      <c r="G16" s="317"/>
      <c r="H16" s="317"/>
      <c r="I16" s="317"/>
      <c r="J16" s="317"/>
      <c r="K16" s="317"/>
      <c r="L16" s="317"/>
      <c r="M16" s="317"/>
      <c r="N16" s="317"/>
      <c r="O16" s="317"/>
      <c r="P16" s="317"/>
      <c r="Q16" s="317"/>
    </row>
    <row r="17" spans="1:17" s="3" customFormat="1" ht="24" customHeight="1" thickBot="1" x14ac:dyDescent="0.45">
      <c r="B17" s="318" t="s">
        <v>204</v>
      </c>
      <c r="C17" s="318"/>
      <c r="D17" s="318"/>
      <c r="E17" s="318"/>
      <c r="F17" s="318"/>
      <c r="G17" s="318"/>
      <c r="H17" s="318"/>
      <c r="I17" s="318"/>
      <c r="J17" s="318"/>
      <c r="K17" s="318"/>
      <c r="L17" s="318"/>
      <c r="M17" s="318"/>
      <c r="N17" s="318"/>
      <c r="O17" s="318"/>
      <c r="P17" s="318"/>
      <c r="Q17" s="318"/>
    </row>
    <row r="18" spans="1:17" s="3" customFormat="1" ht="42" customHeight="1" thickBot="1" x14ac:dyDescent="0.45">
      <c r="B18" s="203" t="s">
        <v>57</v>
      </c>
      <c r="C18" s="204"/>
      <c r="D18" s="345" t="str">
        <f>'入力(学校情報)'!$M$24&amp;""</f>
        <v>　　　　　　　</v>
      </c>
      <c r="E18" s="346"/>
      <c r="F18" s="28" t="s">
        <v>15</v>
      </c>
      <c r="G18" s="392" t="s">
        <v>58</v>
      </c>
      <c r="H18" s="393"/>
      <c r="I18" s="394"/>
      <c r="J18" s="326" t="str">
        <f>ASC('入力(学校情報)'!$F$25)</f>
        <v/>
      </c>
      <c r="K18" s="327"/>
      <c r="L18" s="327"/>
      <c r="M18" s="327"/>
      <c r="N18" s="327"/>
      <c r="O18" s="327"/>
      <c r="P18" s="327"/>
      <c r="Q18" s="331"/>
    </row>
    <row r="19" spans="1:17" s="3" customFormat="1" ht="41.25" customHeight="1" thickBot="1" x14ac:dyDescent="0.45">
      <c r="B19" s="205" t="s">
        <v>59</v>
      </c>
      <c r="C19" s="206"/>
      <c r="D19" s="339" t="str">
        <f>'入力(監督・選手)'!$Z$29</f>
        <v/>
      </c>
      <c r="E19" s="340"/>
      <c r="F19" s="29" t="str">
        <f>LEFT('入力(監督・選手)'!$J$29,1)</f>
        <v/>
      </c>
      <c r="G19" s="395" t="s">
        <v>60</v>
      </c>
      <c r="H19" s="396"/>
      <c r="I19" s="397"/>
      <c r="J19" s="326" t="str">
        <f>'入力(監督・選手)'!$D$28&amp;""</f>
        <v/>
      </c>
      <c r="K19" s="327"/>
      <c r="L19" s="327"/>
      <c r="M19" s="327"/>
      <c r="N19" s="327"/>
      <c r="O19" s="327"/>
      <c r="P19" s="327"/>
      <c r="Q19" s="331"/>
    </row>
    <row r="20" spans="1:17" s="10" customFormat="1" ht="41.25" customHeight="1" thickBot="1" x14ac:dyDescent="0.45">
      <c r="B20" s="319"/>
      <c r="C20" s="387"/>
      <c r="D20" s="207" t="s">
        <v>61</v>
      </c>
      <c r="E20" s="398" t="s">
        <v>62</v>
      </c>
      <c r="F20" s="399"/>
      <c r="G20" s="400" t="s">
        <v>22</v>
      </c>
      <c r="H20" s="401"/>
      <c r="I20" s="400" t="s">
        <v>23</v>
      </c>
      <c r="J20" s="402"/>
      <c r="K20" s="402"/>
      <c r="L20" s="402"/>
      <c r="M20" s="402"/>
      <c r="N20" s="401"/>
      <c r="O20" s="400" t="s">
        <v>24</v>
      </c>
      <c r="P20" s="401"/>
      <c r="Q20" s="207" t="s">
        <v>25</v>
      </c>
    </row>
    <row r="21" spans="1:17" s="3" customFormat="1" ht="52.5" customHeight="1" thickBot="1" x14ac:dyDescent="0.45">
      <c r="B21" s="319" t="s">
        <v>63</v>
      </c>
      <c r="C21" s="387"/>
      <c r="D21" s="30" t="str">
        <f>'入力(監督・選手)'!$Z$28</f>
        <v/>
      </c>
      <c r="E21" s="379" t="str">
        <f>PHONETIC('入力(監督・選手)'!$F$28)</f>
        <v/>
      </c>
      <c r="F21" s="381"/>
      <c r="G21" s="31" t="str">
        <f>DBCS(IFERROR(VALUE(LEFT('入力(監督・選手)'!$G$28,1)),""))</f>
        <v/>
      </c>
      <c r="H21" s="32" t="s">
        <v>30</v>
      </c>
      <c r="I21" s="379" t="str">
        <f>IFERROR(TEXT(VALUE('入力(監督・選手)'!$H28&amp;""),"ggge年m月d日"),"　　　年　　月　　日")</f>
        <v>　　　年　　月　　日</v>
      </c>
      <c r="J21" s="380"/>
      <c r="K21" s="380"/>
      <c r="L21" s="380"/>
      <c r="M21" s="380"/>
      <c r="N21" s="381"/>
      <c r="O21" s="33" t="str">
        <f>'入力(監督・選手)'!$I$28&amp;""</f>
        <v/>
      </c>
      <c r="P21" s="32" t="s">
        <v>31</v>
      </c>
      <c r="Q21" s="270" t="str">
        <f>'入力(監督・選手)'!J28&amp;""</f>
        <v/>
      </c>
    </row>
    <row r="22" spans="1:17" s="3" customFormat="1" ht="52.5" customHeight="1" thickBot="1" x14ac:dyDescent="0.45">
      <c r="B22" s="319" t="s">
        <v>64</v>
      </c>
      <c r="C22" s="387"/>
      <c r="D22" s="30" t="str">
        <f>'入力(監督・選手)'!$Z$30</f>
        <v/>
      </c>
      <c r="E22" s="326" t="str">
        <f>PHONETIC('入力(監督・選手)'!$F$30)</f>
        <v/>
      </c>
      <c r="F22" s="331"/>
      <c r="G22" s="405"/>
      <c r="H22" s="406"/>
      <c r="I22" s="379" t="str">
        <f>IFERROR(TEXT(VALUE('入力(監督・選手)'!$H30&amp;""),"ggge年m月d日"),"　　　年　　月　　日")</f>
        <v>　　　年　　月　　日</v>
      </c>
      <c r="J22" s="380"/>
      <c r="K22" s="380"/>
      <c r="L22" s="380"/>
      <c r="M22" s="380"/>
      <c r="N22" s="381"/>
      <c r="O22" s="403"/>
      <c r="P22" s="404"/>
      <c r="Q22" s="270" t="str">
        <f>'入力(監督・選手)'!J30&amp;""</f>
        <v/>
      </c>
    </row>
    <row r="23" spans="1:17" s="3" customFormat="1" ht="24" customHeight="1" x14ac:dyDescent="0.4">
      <c r="B23" s="3" t="s">
        <v>65</v>
      </c>
    </row>
    <row r="24" spans="1:17" s="3" customFormat="1" ht="31.5" customHeight="1" x14ac:dyDescent="0.4">
      <c r="A24" s="297"/>
      <c r="B24" s="297"/>
      <c r="C24" s="297"/>
      <c r="D24" s="297"/>
      <c r="E24" s="297"/>
      <c r="F24" s="297"/>
      <c r="G24" s="297"/>
      <c r="H24" s="297"/>
      <c r="I24" s="297"/>
      <c r="J24" s="297"/>
      <c r="K24" s="297"/>
      <c r="L24" s="297"/>
      <c r="M24" s="297"/>
      <c r="N24" s="297"/>
      <c r="O24" s="297"/>
      <c r="P24" s="297"/>
      <c r="Q24" s="297"/>
    </row>
    <row r="25" spans="1:17" s="3" customFormat="1" ht="35.25" customHeight="1" x14ac:dyDescent="0.4">
      <c r="B25" s="3" t="s">
        <v>202</v>
      </c>
    </row>
    <row r="26" spans="1:17" s="3" customFormat="1" ht="35.25" customHeight="1" x14ac:dyDescent="0.4">
      <c r="I26" s="233" t="str">
        <f>IFERROR(DBCS(TEXT(VALUE('入力(学校情報)'!$F$28&amp;""),"ggge年m月d日")),"令和　　　年　　　月　　　日")</f>
        <v>令和　　　年　　　月　　　日</v>
      </c>
      <c r="J26" s="232"/>
      <c r="K26" s="232"/>
      <c r="L26" s="232"/>
      <c r="M26" s="232"/>
      <c r="N26" s="232"/>
      <c r="O26" s="232"/>
      <c r="P26" s="232"/>
      <c r="Q26" s="232"/>
    </row>
    <row r="27" spans="1:17" s="3" customFormat="1" ht="35.25" customHeight="1" thickBot="1" x14ac:dyDescent="0.45">
      <c r="D27" s="298" t="s">
        <v>66</v>
      </c>
      <c r="E27" s="298"/>
      <c r="F27" s="298"/>
      <c r="G27" s="298"/>
      <c r="H27" s="298"/>
      <c r="I27" s="298"/>
      <c r="J27" s="298"/>
      <c r="K27" s="378" t="s">
        <v>38</v>
      </c>
      <c r="L27" s="378"/>
      <c r="M27" s="378"/>
      <c r="N27" s="378"/>
      <c r="O27" s="378"/>
      <c r="P27" s="378"/>
      <c r="Q27" s="378"/>
    </row>
    <row r="28" spans="1:17" s="3" customFormat="1" ht="45" customHeight="1" thickBot="1" x14ac:dyDescent="0.45">
      <c r="D28" s="382" t="str">
        <f>'入力(学校情報)'!F12&amp;"　・　"&amp;'入力(学校情報)'!F21</f>
        <v>　・　</v>
      </c>
      <c r="E28" s="383"/>
      <c r="F28" s="383"/>
      <c r="G28" s="383"/>
      <c r="H28" s="383"/>
      <c r="I28" s="383"/>
      <c r="J28" s="384"/>
      <c r="K28" s="385" t="str">
        <f>'入力(学校情報)'!F22&amp;""</f>
        <v/>
      </c>
      <c r="L28" s="386"/>
      <c r="M28" s="386"/>
      <c r="N28" s="386"/>
      <c r="O28" s="386"/>
      <c r="P28" s="386"/>
      <c r="Q28" s="14" t="s">
        <v>39</v>
      </c>
    </row>
    <row r="29" spans="1:17" ht="24" customHeight="1" x14ac:dyDescent="0.4"/>
    <row r="30" spans="1:17" ht="24" customHeight="1" x14ac:dyDescent="0.4"/>
    <row r="31" spans="1:17" ht="24" customHeight="1" x14ac:dyDescent="0.4"/>
    <row r="32" spans="1:17" ht="24" customHeight="1" x14ac:dyDescent="0.4"/>
    <row r="33" ht="24" customHeight="1" x14ac:dyDescent="0.4"/>
    <row r="34" ht="24" customHeight="1" x14ac:dyDescent="0.4"/>
    <row r="35" ht="24" customHeight="1" x14ac:dyDescent="0.4"/>
    <row r="36" ht="24" customHeight="1" x14ac:dyDescent="0.4"/>
    <row r="37" ht="24" customHeight="1" x14ac:dyDescent="0.4"/>
    <row r="38" ht="24" customHeight="1" x14ac:dyDescent="0.4"/>
    <row r="39" ht="24" customHeight="1" x14ac:dyDescent="0.4"/>
    <row r="40" ht="24" customHeight="1" x14ac:dyDescent="0.4"/>
    <row r="41" ht="24" customHeight="1" x14ac:dyDescent="0.4"/>
    <row r="42" ht="24" customHeight="1" x14ac:dyDescent="0.4"/>
    <row r="43" ht="24" customHeight="1" x14ac:dyDescent="0.4"/>
    <row r="44" ht="24" customHeight="1" x14ac:dyDescent="0.4"/>
    <row r="45" ht="24" customHeight="1" x14ac:dyDescent="0.4"/>
    <row r="46" ht="24" customHeight="1" x14ac:dyDescent="0.4"/>
    <row r="47" ht="24" customHeight="1" x14ac:dyDescent="0.4"/>
    <row r="48" ht="24" customHeight="1" x14ac:dyDescent="0.4"/>
  </sheetData>
  <sheetProtection sheet="1" objects="1" scenarios="1"/>
  <mergeCells count="50">
    <mergeCell ref="D19:E19"/>
    <mergeCell ref="G19:I19"/>
    <mergeCell ref="J19:Q19"/>
    <mergeCell ref="B20:C20"/>
    <mergeCell ref="E20:F20"/>
    <mergeCell ref="G20:H20"/>
    <mergeCell ref="I20:N20"/>
    <mergeCell ref="O20:P20"/>
    <mergeCell ref="D18:E18"/>
    <mergeCell ref="G18:I18"/>
    <mergeCell ref="J18:Q18"/>
    <mergeCell ref="B16:Q16"/>
    <mergeCell ref="B17:Q17"/>
    <mergeCell ref="B9:C9"/>
    <mergeCell ref="B2:R2"/>
    <mergeCell ref="B6:C6"/>
    <mergeCell ref="B7:C7"/>
    <mergeCell ref="B8:C8"/>
    <mergeCell ref="B4:C4"/>
    <mergeCell ref="E4:G4"/>
    <mergeCell ref="D6:G6"/>
    <mergeCell ref="D7:G7"/>
    <mergeCell ref="D8:G8"/>
    <mergeCell ref="I6:N6"/>
    <mergeCell ref="O6:Q6"/>
    <mergeCell ref="I7:N7"/>
    <mergeCell ref="O7:Q7"/>
    <mergeCell ref="B10:C10"/>
    <mergeCell ref="B11:C11"/>
    <mergeCell ref="B12:C12"/>
    <mergeCell ref="B13:C13"/>
    <mergeCell ref="B15:S15"/>
    <mergeCell ref="D13:G13"/>
    <mergeCell ref="D10:G10"/>
    <mergeCell ref="H10:Q10"/>
    <mergeCell ref="D11:G11"/>
    <mergeCell ref="D12:G12"/>
    <mergeCell ref="D27:J27"/>
    <mergeCell ref="K27:Q27"/>
    <mergeCell ref="I22:N22"/>
    <mergeCell ref="I21:N21"/>
    <mergeCell ref="D28:J28"/>
    <mergeCell ref="K28:P28"/>
    <mergeCell ref="A24:Q24"/>
    <mergeCell ref="B21:C21"/>
    <mergeCell ref="E21:F21"/>
    <mergeCell ref="B22:C22"/>
    <mergeCell ref="E22:F22"/>
    <mergeCell ref="G22:H22"/>
    <mergeCell ref="O22:P22"/>
  </mergeCells>
  <phoneticPr fontId="4"/>
  <conditionalFormatting sqref="D28:E28">
    <cfRule type="cellIs" dxfId="0" priority="1" stopIfTrue="1" operator="equal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65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リスト</vt:lpstr>
      <vt:lpstr>入力(学校情報)</vt:lpstr>
      <vt:lpstr>入力(監督・選手)</vt:lpstr>
      <vt:lpstr>学校対抗</vt:lpstr>
      <vt:lpstr>シングルス</vt:lpstr>
      <vt:lpstr>JTTA_IDシングルス</vt:lpstr>
      <vt:lpstr>JTTA_ID監督</vt:lpstr>
      <vt:lpstr>シングルス!Print_Area</vt:lpstr>
      <vt:lpstr>学校対抗!Print_Area</vt:lpstr>
      <vt:lpstr>'入力(学校情報)'!Print_Area</vt:lpstr>
      <vt:lpstr>'入力(監督・選手)'!Print_Area</vt:lpstr>
      <vt:lpstr>正式学校名</vt:lpstr>
      <vt:lpstr>男女シングルス</vt:lpstr>
      <vt:lpstr>男女学校対抗</vt:lpstr>
      <vt:lpstr>入力シート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大瀧　研司</dc:creator>
  <cp:lastModifiedBy>大瀧　研司</cp:lastModifiedBy>
  <cp:lastPrinted>2025-12-21T04:38:16Z</cp:lastPrinted>
  <dcterms:created xsi:type="dcterms:W3CDTF">2025-12-18T06:09:46Z</dcterms:created>
  <dcterms:modified xsi:type="dcterms:W3CDTF">2026-01-07T07:46:02Z</dcterms:modified>
</cp:coreProperties>
</file>